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pincrouse.local\data\Users\TJongkind\Documents\CPE\TO TEACH - Leases\External Webinar 9.29.22\"/>
    </mc:Choice>
  </mc:AlternateContent>
  <xr:revisionPtr revIDLastSave="0" documentId="13_ncr:1_{00A8E424-6CB2-4056-B87F-201E251B499D}" xr6:coauthVersionLast="47" xr6:coauthVersionMax="47" xr10:uidLastSave="{00000000-0000-0000-0000-000000000000}"/>
  <bookViews>
    <workbookView xWindow="810" yWindow="-120" windowWidth="22350" windowHeight="13200" activeTab="1" xr2:uid="{00000000-000D-0000-FFFF-FFFF00000000}"/>
  </bookViews>
  <sheets>
    <sheet name="Key Decision Abstract" sheetId="6" r:id="rId1"/>
    <sheet name="Copier - Financing" sheetId="4" r:id="rId2"/>
    <sheet name="Office Space - Operating" sheetId="7" r:id="rId3"/>
    <sheet name="Options" sheetId="5" state="hidden" r:id="rId4"/>
  </sheets>
  <definedNames>
    <definedName name="_xlnm.Print_Area" localSheetId="1">'Copier - Financing'!$A$1:$E$95</definedName>
    <definedName name="_xlnm.Print_Area" localSheetId="2">'Office Space - Operating'!$A$1:$E$95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7" l="1"/>
  <c r="C92" i="7"/>
  <c r="C83" i="7"/>
  <c r="D80" i="7"/>
  <c r="C79" i="7"/>
  <c r="C77" i="7"/>
  <c r="C76" i="7"/>
  <c r="D66" i="7"/>
  <c r="D45" i="7"/>
  <c r="D81" i="7" s="1"/>
  <c r="C11" i="7"/>
  <c r="C83" i="4"/>
  <c r="C79" i="4"/>
  <c r="C76" i="4"/>
  <c r="D64" i="4"/>
  <c r="D66" i="4"/>
  <c r="D80" i="4" l="1"/>
  <c r="C11" i="4"/>
  <c r="C77" i="4" l="1"/>
  <c r="D45" i="4"/>
  <c r="D81" i="4" s="1"/>
  <c r="C92" i="4"/>
</calcChain>
</file>

<file path=xl/sharedStrings.xml><?xml version="1.0" encoding="utf-8"?>
<sst xmlns="http://schemas.openxmlformats.org/spreadsheetml/2006/main" count="304" uniqueCount="141">
  <si>
    <t>Lessor / Company</t>
  </si>
  <si>
    <t>Residual Value Guarantees</t>
  </si>
  <si>
    <t>Nonlease Components</t>
  </si>
  <si>
    <t>Are there optional periods for which the lessee controls the exercise of the option and is reasonably certain to exercise it?</t>
  </si>
  <si>
    <t>Are there optional periods under the lessor's control?</t>
  </si>
  <si>
    <t>Is there an implicit rate in the lease?</t>
  </si>
  <si>
    <t>Do any of the following apply?</t>
  </si>
  <si>
    <t xml:space="preserve">If any of the above are yes, the lease is a financing lease. Otherwise it is an operating lease. </t>
  </si>
  <si>
    <t>Lease Liability Calculation</t>
  </si>
  <si>
    <t>Description (physical address/asset identifier)</t>
  </si>
  <si>
    <t xml:space="preserve">Asset Type (office space, storage, equipment, etc.) </t>
  </si>
  <si>
    <t xml:space="preserve">  Amount</t>
  </si>
  <si>
    <t xml:space="preserve">  Payment Frequency</t>
  </si>
  <si>
    <t>Step 1 #3 - Asset Type</t>
  </si>
  <si>
    <t>Office Space</t>
  </si>
  <si>
    <t>Storage</t>
  </si>
  <si>
    <t>Equipment</t>
  </si>
  <si>
    <t>Other</t>
  </si>
  <si>
    <t>Vehicle</t>
  </si>
  <si>
    <t>Step 1 #4 - Lease Type</t>
  </si>
  <si>
    <t>Yes</t>
  </si>
  <si>
    <t>No</t>
  </si>
  <si>
    <t>Step 2 #1 - payment frequency</t>
  </si>
  <si>
    <t>Weekly</t>
  </si>
  <si>
    <t>Semi-monthly</t>
  </si>
  <si>
    <t>Bi-weekly</t>
  </si>
  <si>
    <t>Monthly</t>
  </si>
  <si>
    <t>Quarterly</t>
  </si>
  <si>
    <t>Annually</t>
  </si>
  <si>
    <t>Does the variable payment depend on an index or rate?</t>
  </si>
  <si>
    <t>List Index or Rate</t>
  </si>
  <si>
    <t xml:space="preserve">Has the organization adopted the accounting policy election (by class of asset) to treat both lease and nonlease elements into a single lease component? </t>
  </si>
  <si>
    <t>Lessor-Provided Incentives</t>
  </si>
  <si>
    <t>Purchase Options</t>
  </si>
  <si>
    <t>Renewal Options</t>
  </si>
  <si>
    <t>Termination Options</t>
  </si>
  <si>
    <t>N/A</t>
  </si>
  <si>
    <t>Lease Commencement Date</t>
  </si>
  <si>
    <t>Lease Termination Date</t>
  </si>
  <si>
    <t>Section 1: Basic Information</t>
  </si>
  <si>
    <t>Identify the Noncancelable Period</t>
  </si>
  <si>
    <t>Stated implicit rate</t>
  </si>
  <si>
    <t>Identify the secured rate over a period comparable with that of the lease term.</t>
  </si>
  <si>
    <t>If yes, what is the risk-free rate?</t>
  </si>
  <si>
    <t>Does the lease give the lessee an option to purchase the underlying asset? And is the lessee reasonably certain to exercise that option?</t>
  </si>
  <si>
    <t>Is the present value of the lease payments greater than or equal to the fair value of the asset (90% of more)?</t>
  </si>
  <si>
    <t>Is the underlying asset of such a specialized nature that it is expected to have no alternative use to the lessor at the end of the lease term?</t>
  </si>
  <si>
    <t>Operating</t>
  </si>
  <si>
    <t>Financing</t>
  </si>
  <si>
    <t>Payments:</t>
  </si>
  <si>
    <t>Frequency</t>
  </si>
  <si>
    <t>Dollars (total of fixed and includable variable payments from Section 2 above)</t>
  </si>
  <si>
    <t xml:space="preserve">Lease Term: </t>
  </si>
  <si>
    <t>Discount Rate:</t>
  </si>
  <si>
    <t>Using Section 3 above, identify the term in the same frequency as the payments.</t>
  </si>
  <si>
    <t xml:space="preserve">Using Section 4 above, identify the applicable discount rate. </t>
  </si>
  <si>
    <t>Right-of-Use Asset</t>
  </si>
  <si>
    <t>Were there any lease payments made on or before the commencement date?</t>
  </si>
  <si>
    <t>If yes, what was the dollar amount of the payments?</t>
  </si>
  <si>
    <t>Were there any initial direct costs incurred by the lessee?</t>
  </si>
  <si>
    <t>If yes, what was the dollar amount of those incurred costs?</t>
  </si>
  <si>
    <t>Were there any lessor-provided incentives?</t>
  </si>
  <si>
    <t>If yes, what was the dollar amount of those incentives?</t>
  </si>
  <si>
    <t>Is this an operating or financing lease?</t>
  </si>
  <si>
    <t>Section 2: Determine Which Payments are Considered Part of the Lease Calculations</t>
  </si>
  <si>
    <t>Section 3: Determine the Lease Term</t>
  </si>
  <si>
    <t>Section 4: Determine the Discount Rate</t>
  </si>
  <si>
    <t>Section 5: Determine the Classification of a Lease</t>
  </si>
  <si>
    <t>Section 6: Determine the Calculations for Recognition and Initial Measurement for Lessees</t>
  </si>
  <si>
    <t xml:space="preserve">Does the lease term cover the majority of the remaining economic life (75%)? </t>
  </si>
  <si>
    <t>Lease (of asset only)</t>
  </si>
  <si>
    <t>Lease + nonlease components (service contract, maintenance, etc.)</t>
  </si>
  <si>
    <t>Lease + administrative costs</t>
  </si>
  <si>
    <t>Contract Type</t>
  </si>
  <si>
    <t>If the contract includes nonlease components, move to #2. Otherwise, move to #3.</t>
  </si>
  <si>
    <t>Are the lease and nonlease components separately identifiable?</t>
  </si>
  <si>
    <t>What are the lease and nonlease components?</t>
  </si>
  <si>
    <t>Methodology of allocating payment/cost to each component?</t>
  </si>
  <si>
    <t>Fixed Payments - for lease component</t>
  </si>
  <si>
    <t>Variable Payments - for lease component</t>
  </si>
  <si>
    <t>If yes, provide explanation</t>
  </si>
  <si>
    <t xml:space="preserve">If any of the following apply, use the space below to document the necessary considerations that will aid in the lease calculation. </t>
  </si>
  <si>
    <t xml:space="preserve">  Use this area to calculate the above.</t>
  </si>
  <si>
    <t/>
  </si>
  <si>
    <t>=(end of lease term - beginning of lease term) / total economic life</t>
  </si>
  <si>
    <t>Termination Date</t>
  </si>
  <si>
    <t xml:space="preserve">If no, move to row 55. </t>
  </si>
  <si>
    <t>If yes, complete row 50. If no, move to row 53.</t>
  </si>
  <si>
    <t>Total other payments less incentives</t>
  </si>
  <si>
    <t>For example, monthly payments for 5 years equals 60 payments.</t>
  </si>
  <si>
    <t xml:space="preserve">If yes, complete row 23. If no, move to row 24. </t>
  </si>
  <si>
    <t xml:space="preserve">If yes, complete row 42. If no, move to row 43. </t>
  </si>
  <si>
    <t xml:space="preserve">If yes, complete row 44. If no, move to section 4. </t>
  </si>
  <si>
    <t xml:space="preserve">     Portion of payment allocated to nonlease component</t>
  </si>
  <si>
    <t>Lease Information-Gathering Form (Lessee)</t>
  </si>
  <si>
    <t>Contract Type (single payment, separately identifiable components)</t>
  </si>
  <si>
    <t>If yes, include all payments as consideration (excludes noncomponents of reimbursement or payment of lessor's costs) and move to row 18. If no, allocate the payment/cost to each component (rows 16-17).</t>
  </si>
  <si>
    <t>Does the lease transfer ownership of the underlying asset to the lessee by the end of the lease term?</t>
  </si>
  <si>
    <t>Section 7: It's time to CALCULATE!</t>
  </si>
  <si>
    <t>=PV(rate[annualized],number of payments, payment amount)</t>
  </si>
  <si>
    <t>Commencement Date</t>
  </si>
  <si>
    <t xml:space="preserve">Questions? </t>
  </si>
  <si>
    <t xml:space="preserve">Please reach out to your engagement team or contact us at capincrouse.com to learn more about how we can assist you with the new lease standard. </t>
  </si>
  <si>
    <t xml:space="preserve">© 2021 CapinCrouse LLP </t>
  </si>
  <si>
    <t>If there is no stated implicit rate:</t>
  </si>
  <si>
    <t>Did the organization adopt the accounting policy election to use a risk-free rate for this underlying class of asset?</t>
  </si>
  <si>
    <t>If no implicit rate and did not elect to use the risk-free rate, what is the incremental borrowing rate?</t>
  </si>
  <si>
    <t>Client Notes</t>
  </si>
  <si>
    <t xml:space="preserve">Lewan </t>
  </si>
  <si>
    <t>Copier</t>
  </si>
  <si>
    <t>Lease of copier, non-lease are maintence and service contract</t>
  </si>
  <si>
    <t>Determine Your Transition Method</t>
  </si>
  <si>
    <t>Short-Term Leases Accounting Policy Election</t>
  </si>
  <si>
    <t>Identify and Elect a Policy for Lease Components</t>
  </si>
  <si>
    <t>Determine the Lease Term</t>
  </si>
  <si>
    <t>See each individual tab</t>
  </si>
  <si>
    <t>Determine the Discount Rate</t>
  </si>
  <si>
    <t>Financing or Operating Lease</t>
  </si>
  <si>
    <t>KEY DECISION</t>
  </si>
  <si>
    <t>RESPONSE</t>
  </si>
  <si>
    <t>End of Lease Term - FV</t>
  </si>
  <si>
    <t>Assumption FV = $35,000</t>
  </si>
  <si>
    <t>Assumption 7 year life</t>
  </si>
  <si>
    <t>Adoption Date Approach (no retrospective adjustment)</t>
  </si>
  <si>
    <t>Yes - will not include leases with a term of 12 months or less</t>
  </si>
  <si>
    <t>ABC Rentals</t>
  </si>
  <si>
    <t>Office Space - 2nd Street</t>
  </si>
  <si>
    <t>Lease of space, CAM</t>
  </si>
  <si>
    <t>Equipment - Yes - will treat both lease and nonlease components as a single lease component</t>
  </si>
  <si>
    <t>Office Space - No - will separate out nonlease components</t>
  </si>
  <si>
    <t>Risk-free rate for all classes of assets - based on the remaining lease term</t>
  </si>
  <si>
    <t>Option to extend for 5 years</t>
  </si>
  <si>
    <t xml:space="preserve">There is an option to extend, but Organization is not reasonably certain to exercise. </t>
  </si>
  <si>
    <t xml:space="preserve">Determining rate based on remaining lease term as of adoption date (1/1/2022) - so three years remaining on the lease. </t>
  </si>
  <si>
    <t>Does not expect to extend though</t>
  </si>
  <si>
    <t>Yes for equipment leases</t>
  </si>
  <si>
    <t>Assumption 30 year life</t>
  </si>
  <si>
    <t>Assumption FV = $450,000</t>
  </si>
  <si>
    <t>Leasehold improvements paid by lessor prior to assuming control of the office space</t>
  </si>
  <si>
    <t>Elected to separate out for office space, CAM amounts billed separately and vary from month to month</t>
  </si>
  <si>
    <t>Increase 2%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</si>
</sst>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u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0" fontId="3" fillId="0" borderId="0" xfId="0" applyFont="1" applyProtection="1"/>
    <xf numFmtId="0" fontId="3" fillId="0" borderId="0" xfId="0" applyFont="1" applyAlignment="1" applyProtection="1">
      <alignment vertical="top"/>
    </xf>
    <xf numFmtId="0" fontId="4" fillId="2" borderId="3" xfId="0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9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2" xfId="0" applyFont="1" applyFill="1" applyBorder="1" applyProtection="1"/>
    <xf numFmtId="0" fontId="3" fillId="2" borderId="6" xfId="0" applyFont="1" applyFill="1" applyBorder="1" applyAlignment="1" applyProtection="1">
      <alignment vertical="top"/>
    </xf>
    <xf numFmtId="0" fontId="3" fillId="2" borderId="7" xfId="0" applyFont="1" applyFill="1" applyBorder="1" applyAlignment="1" applyProtection="1">
      <alignment vertical="top"/>
    </xf>
    <xf numFmtId="0" fontId="3" fillId="2" borderId="8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Protection="1"/>
    <xf numFmtId="0" fontId="3" fillId="2" borderId="5" xfId="0" applyFont="1" applyFill="1" applyBorder="1" applyProtection="1"/>
    <xf numFmtId="0" fontId="3" fillId="0" borderId="0" xfId="0" applyFont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vertical="top"/>
    </xf>
    <xf numFmtId="0" fontId="3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2" xfId="0" applyFont="1" applyFill="1" applyBorder="1" applyProtection="1"/>
    <xf numFmtId="0" fontId="5" fillId="0" borderId="0" xfId="0" applyFont="1" applyAlignment="1" applyProtection="1">
      <alignment vertical="top"/>
    </xf>
    <xf numFmtId="0" fontId="3" fillId="3" borderId="0" xfId="0" applyFont="1" applyFill="1" applyBorder="1" applyProtection="1"/>
    <xf numFmtId="0" fontId="6" fillId="3" borderId="0" xfId="0" applyFont="1" applyFill="1" applyAlignment="1">
      <alignment horizontal="left" vertical="top" wrapText="1" indent="1"/>
    </xf>
    <xf numFmtId="0" fontId="5" fillId="0" borderId="0" xfId="0" applyFont="1" applyAlignment="1">
      <alignment vertical="top"/>
    </xf>
    <xf numFmtId="0" fontId="7" fillId="3" borderId="0" xfId="0" applyFont="1" applyFill="1" applyAlignment="1">
      <alignment horizontal="left" vertical="top" wrapText="1" indent="3"/>
    </xf>
    <xf numFmtId="0" fontId="3" fillId="0" borderId="10" xfId="0" applyFont="1" applyBorder="1" applyAlignment="1" applyProtection="1">
      <alignment horizontal="right"/>
      <protection locked="0"/>
    </xf>
    <xf numFmtId="0" fontId="3" fillId="3" borderId="0" xfId="0" applyFont="1" applyFill="1" applyAlignment="1">
      <alignment horizontal="left" vertical="top" wrapText="1" indent="1"/>
    </xf>
    <xf numFmtId="0" fontId="3" fillId="0" borderId="10" xfId="0" applyFont="1" applyBorder="1" applyAlignment="1" applyProtection="1">
      <alignment horizontal="right" wrapText="1"/>
      <protection locked="0"/>
    </xf>
    <xf numFmtId="43" fontId="3" fillId="0" borderId="1" xfId="2" applyFont="1" applyBorder="1" applyAlignment="1" applyProtection="1">
      <alignment horizontal="right"/>
      <protection locked="0"/>
    </xf>
    <xf numFmtId="43" fontId="3" fillId="0" borderId="10" xfId="2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3" borderId="0" xfId="0" applyFont="1" applyFill="1" applyBorder="1" applyAlignment="1" applyProtection="1">
      <alignment horizontal="left" vertical="top" wrapText="1" indent="1"/>
    </xf>
    <xf numFmtId="0" fontId="5" fillId="3" borderId="0" xfId="0" applyFont="1" applyFill="1" applyBorder="1" applyAlignment="1" applyProtection="1">
      <alignment horizontal="left" vertical="top" wrapText="1" indent="2"/>
    </xf>
    <xf numFmtId="9" fontId="3" fillId="0" borderId="1" xfId="1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3" fillId="3" borderId="7" xfId="0" applyFont="1" applyFill="1" applyBorder="1" applyAlignment="1" applyProtection="1">
      <alignment vertical="top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Protection="1"/>
    <xf numFmtId="0" fontId="3" fillId="3" borderId="5" xfId="0" applyFont="1" applyFill="1" applyBorder="1" applyProtection="1"/>
    <xf numFmtId="0" fontId="3" fillId="4" borderId="6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horizontal="left" vertical="top" wrapText="1"/>
    </xf>
    <xf numFmtId="0" fontId="3" fillId="4" borderId="0" xfId="0" applyFont="1" applyFill="1" applyBorder="1" applyProtection="1"/>
    <xf numFmtId="0" fontId="3" fillId="4" borderId="2" xfId="0" applyFont="1" applyFill="1" applyBorder="1" applyProtection="1"/>
    <xf numFmtId="0" fontId="3" fillId="4" borderId="0" xfId="0" applyFont="1" applyFill="1" applyBorder="1" applyAlignment="1" applyProtection="1">
      <alignment horizontal="left" vertical="top" wrapText="1" indent="1"/>
    </xf>
    <xf numFmtId="14" fontId="3" fillId="0" borderId="10" xfId="0" applyNumberFormat="1" applyFont="1" applyBorder="1" applyAlignment="1" applyProtection="1">
      <alignment horizontal="right"/>
      <protection locked="0"/>
    </xf>
    <xf numFmtId="14" fontId="4" fillId="0" borderId="1" xfId="0" applyNumberFormat="1" applyFont="1" applyBorder="1" applyAlignment="1" applyProtection="1"/>
    <xf numFmtId="0" fontId="3" fillId="4" borderId="7" xfId="0" applyFont="1" applyFill="1" applyBorder="1" applyAlignment="1" applyProtection="1">
      <alignment vertical="top"/>
    </xf>
    <xf numFmtId="0" fontId="3" fillId="4" borderId="8" xfId="0" applyFont="1" applyFill="1" applyBorder="1" applyAlignment="1" applyProtection="1">
      <alignment horizontal="left" vertical="top" wrapText="1"/>
    </xf>
    <xf numFmtId="0" fontId="3" fillId="4" borderId="8" xfId="0" applyFont="1" applyFill="1" applyBorder="1" applyProtection="1"/>
    <xf numFmtId="0" fontId="3" fillId="4" borderId="5" xfId="0" applyFont="1" applyFill="1" applyBorder="1" applyProtection="1"/>
    <xf numFmtId="0" fontId="4" fillId="5" borderId="3" xfId="0" applyFont="1" applyFill="1" applyBorder="1" applyAlignment="1" applyProtection="1">
      <alignment vertical="top"/>
    </xf>
    <xf numFmtId="0" fontId="3" fillId="5" borderId="6" xfId="0" applyFont="1" applyFill="1" applyBorder="1" applyAlignment="1" applyProtection="1">
      <alignment vertical="top"/>
    </xf>
    <xf numFmtId="0" fontId="3" fillId="5" borderId="0" xfId="0" applyFont="1" applyFill="1" applyBorder="1" applyAlignment="1" applyProtection="1">
      <alignment horizontal="left" vertical="top" wrapText="1"/>
    </xf>
    <xf numFmtId="0" fontId="3" fillId="5" borderId="2" xfId="0" applyFont="1" applyFill="1" applyBorder="1" applyProtection="1"/>
    <xf numFmtId="0" fontId="3" fillId="5" borderId="0" xfId="0" applyFont="1" applyFill="1" applyBorder="1" applyAlignment="1" applyProtection="1">
      <alignment horizontal="left" vertical="top" wrapText="1" indent="1"/>
    </xf>
    <xf numFmtId="0" fontId="3" fillId="5" borderId="0" xfId="0" applyFont="1" applyFill="1" applyBorder="1" applyProtection="1"/>
    <xf numFmtId="0" fontId="5" fillId="5" borderId="0" xfId="0" applyFont="1" applyFill="1" applyBorder="1" applyAlignment="1" applyProtection="1">
      <alignment horizontal="left" vertical="top" wrapText="1"/>
    </xf>
    <xf numFmtId="0" fontId="3" fillId="5" borderId="7" xfId="0" applyFont="1" applyFill="1" applyBorder="1" applyAlignment="1" applyProtection="1">
      <alignment vertical="top"/>
    </xf>
    <xf numFmtId="0" fontId="3" fillId="5" borderId="8" xfId="0" applyFont="1" applyFill="1" applyBorder="1" applyAlignment="1" applyProtection="1">
      <alignment horizontal="left" vertical="top" wrapText="1"/>
    </xf>
    <xf numFmtId="0" fontId="3" fillId="5" borderId="8" xfId="0" applyFont="1" applyFill="1" applyBorder="1" applyProtection="1"/>
    <xf numFmtId="0" fontId="3" fillId="5" borderId="5" xfId="0" applyFont="1" applyFill="1" applyBorder="1" applyProtection="1"/>
    <xf numFmtId="0" fontId="4" fillId="6" borderId="3" xfId="0" applyFont="1" applyFill="1" applyBorder="1" applyAlignment="1" applyProtection="1">
      <alignment vertical="top"/>
    </xf>
    <xf numFmtId="0" fontId="3" fillId="6" borderId="9" xfId="0" applyFont="1" applyFill="1" applyBorder="1" applyAlignment="1" applyProtection="1">
      <alignment vertical="top"/>
    </xf>
    <xf numFmtId="0" fontId="3" fillId="6" borderId="0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Protection="1"/>
    <xf numFmtId="0" fontId="3" fillId="6" borderId="2" xfId="0" applyFont="1" applyFill="1" applyBorder="1" applyProtection="1"/>
    <xf numFmtId="0" fontId="3" fillId="6" borderId="6" xfId="0" applyFont="1" applyFill="1" applyBorder="1" applyAlignment="1" applyProtection="1">
      <alignment vertical="top"/>
    </xf>
    <xf numFmtId="0" fontId="3" fillId="6" borderId="0" xfId="0" applyFont="1" applyFill="1" applyBorder="1" applyAlignment="1" applyProtection="1">
      <alignment horizontal="left" vertical="top" wrapText="1" indent="1"/>
    </xf>
    <xf numFmtId="0" fontId="3" fillId="6" borderId="6" xfId="0" quotePrefix="1" applyFont="1" applyFill="1" applyBorder="1" applyAlignment="1" applyProtection="1">
      <alignment vertical="top"/>
    </xf>
    <xf numFmtId="0" fontId="5" fillId="6" borderId="0" xfId="0" applyFont="1" applyFill="1" applyBorder="1" applyAlignment="1" applyProtection="1">
      <alignment horizontal="left" vertical="top" wrapText="1" indent="1"/>
    </xf>
    <xf numFmtId="0" fontId="5" fillId="0" borderId="0" xfId="0" quotePrefix="1" applyFont="1" applyAlignment="1" applyProtection="1">
      <alignment vertical="top"/>
    </xf>
    <xf numFmtId="0" fontId="3" fillId="6" borderId="7" xfId="0" applyFont="1" applyFill="1" applyBorder="1" applyAlignment="1" applyProtection="1">
      <alignment vertical="top"/>
    </xf>
    <xf numFmtId="0" fontId="3" fillId="6" borderId="8" xfId="0" applyFont="1" applyFill="1" applyBorder="1" applyAlignment="1" applyProtection="1">
      <alignment horizontal="left" vertical="top" wrapText="1"/>
    </xf>
    <xf numFmtId="0" fontId="3" fillId="6" borderId="8" xfId="0" applyFont="1" applyFill="1" applyBorder="1" applyProtection="1"/>
    <xf numFmtId="0" fontId="3" fillId="6" borderId="5" xfId="0" applyFont="1" applyFill="1" applyBorder="1" applyProtection="1"/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vertical="top" wrapText="1" indent="1"/>
    </xf>
    <xf numFmtId="0" fontId="3" fillId="2" borderId="0" xfId="0" applyFont="1" applyFill="1" applyBorder="1" applyAlignment="1" applyProtection="1">
      <alignment horizontal="left" vertical="top" wrapText="1" indent="2"/>
    </xf>
    <xf numFmtId="0" fontId="3" fillId="2" borderId="0" xfId="0" applyFont="1" applyFill="1" applyBorder="1" applyAlignment="1" applyProtection="1">
      <alignment horizontal="left" vertical="top" wrapText="1" indent="3"/>
    </xf>
    <xf numFmtId="14" fontId="3" fillId="0" borderId="10" xfId="0" applyNumberFormat="1" applyFont="1" applyBorder="1" applyAlignment="1" applyProtection="1">
      <alignment horizontal="right"/>
    </xf>
    <xf numFmtId="14" fontId="3" fillId="0" borderId="1" xfId="0" applyNumberFormat="1" applyFont="1" applyBorder="1" applyAlignment="1" applyProtection="1">
      <alignment horizontal="right"/>
    </xf>
    <xf numFmtId="0" fontId="8" fillId="0" borderId="0" xfId="0" applyFont="1" applyAlignment="1" applyProtection="1">
      <alignment vertical="top"/>
    </xf>
    <xf numFmtId="0" fontId="3" fillId="2" borderId="12" xfId="0" applyFont="1" applyFill="1" applyBorder="1" applyProtection="1"/>
    <xf numFmtId="0" fontId="3" fillId="3" borderId="12" xfId="0" applyFont="1" applyFill="1" applyBorder="1" applyAlignment="1" applyProtection="1">
      <alignment horizontal="left" vertical="top" wrapText="1"/>
    </xf>
    <xf numFmtId="0" fontId="3" fillId="4" borderId="12" xfId="0" applyFont="1" applyFill="1" applyBorder="1" applyProtection="1"/>
    <xf numFmtId="0" fontId="3" fillId="4" borderId="12" xfId="0" applyFont="1" applyFill="1" applyBorder="1" applyAlignment="1" applyProtection="1">
      <alignment horizontal="left" vertical="top" wrapText="1"/>
    </xf>
    <xf numFmtId="0" fontId="3" fillId="5" borderId="12" xfId="0" applyFont="1" applyFill="1" applyBorder="1" applyAlignment="1" applyProtection="1">
      <alignment horizontal="left" vertical="top" wrapText="1"/>
    </xf>
    <xf numFmtId="0" fontId="3" fillId="5" borderId="12" xfId="0" applyFont="1" applyFill="1" applyBorder="1" applyProtection="1"/>
    <xf numFmtId="0" fontId="3" fillId="6" borderId="12" xfId="0" applyFont="1" applyFill="1" applyBorder="1" applyAlignment="1" applyProtection="1">
      <alignment horizontal="left" vertical="top" wrapText="1"/>
    </xf>
    <xf numFmtId="0" fontId="3" fillId="6" borderId="12" xfId="0" applyFont="1" applyFill="1" applyBorder="1" applyProtection="1"/>
    <xf numFmtId="0" fontId="3" fillId="3" borderId="12" xfId="0" applyFont="1" applyFill="1" applyBorder="1" applyProtection="1"/>
    <xf numFmtId="0" fontId="3" fillId="3" borderId="4" xfId="0" applyFont="1" applyFill="1" applyBorder="1" applyProtection="1"/>
    <xf numFmtId="0" fontId="4" fillId="4" borderId="3" xfId="0" applyFont="1" applyFill="1" applyBorder="1" applyAlignment="1" applyProtection="1">
      <alignment vertical="top"/>
    </xf>
    <xf numFmtId="0" fontId="3" fillId="4" borderId="4" xfId="0" applyFont="1" applyFill="1" applyBorder="1" applyProtection="1"/>
    <xf numFmtId="0" fontId="3" fillId="5" borderId="4" xfId="0" applyFont="1" applyFill="1" applyBorder="1" applyProtection="1"/>
    <xf numFmtId="0" fontId="3" fillId="6" borderId="4" xfId="0" applyFont="1" applyFill="1" applyBorder="1" applyProtection="1"/>
    <xf numFmtId="0" fontId="3" fillId="2" borderId="12" xfId="0" applyFont="1" applyFill="1" applyBorder="1" applyAlignment="1" applyProtection="1">
      <alignment horizontal="left" vertical="top" wrapText="1"/>
    </xf>
    <xf numFmtId="0" fontId="2" fillId="0" borderId="0" xfId="0" applyFont="1" applyAlignment="1" applyProtection="1"/>
    <xf numFmtId="0" fontId="4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10" fontId="3" fillId="0" borderId="10" xfId="1" applyNumberFormat="1" applyFont="1" applyBorder="1" applyAlignment="1" applyProtection="1">
      <alignment horizontal="right"/>
      <protection locked="0"/>
    </xf>
    <xf numFmtId="10" fontId="3" fillId="0" borderId="1" xfId="1" applyNumberFormat="1" applyFont="1" applyBorder="1" applyAlignment="1" applyProtection="1">
      <alignment horizontal="right"/>
      <protection locked="0"/>
    </xf>
    <xf numFmtId="0" fontId="11" fillId="0" borderId="0" xfId="0" applyFont="1" applyAlignment="1" applyProtection="1"/>
    <xf numFmtId="0" fontId="12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top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0" quotePrefix="1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8" fontId="3" fillId="0" borderId="10" xfId="2" applyNumberFormat="1" applyFont="1" applyBorder="1" applyAlignment="1" applyProtection="1">
      <alignment horizontal="right"/>
      <protection locked="0"/>
    </xf>
    <xf numFmtId="0" fontId="0" fillId="2" borderId="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4" xfId="0" applyFill="1" applyBorder="1"/>
    <xf numFmtId="0" fontId="13" fillId="0" borderId="0" xfId="0" applyFont="1"/>
    <xf numFmtId="0" fontId="13" fillId="2" borderId="3" xfId="0" applyFont="1" applyFill="1" applyBorder="1"/>
    <xf numFmtId="0" fontId="14" fillId="2" borderId="12" xfId="0" applyFont="1" applyFill="1" applyBorder="1"/>
    <xf numFmtId="0" fontId="13" fillId="2" borderId="12" xfId="0" applyFont="1" applyFill="1" applyBorder="1"/>
    <xf numFmtId="0" fontId="14" fillId="2" borderId="4" xfId="0" applyFont="1" applyFill="1" applyBorder="1"/>
    <xf numFmtId="0" fontId="0" fillId="2" borderId="17" xfId="0" applyFill="1" applyBorder="1"/>
    <xf numFmtId="0" fontId="0" fillId="2" borderId="11" xfId="0" applyFill="1" applyBorder="1"/>
    <xf numFmtId="0" fontId="0" fillId="2" borderId="10" xfId="0" applyFill="1" applyBorder="1"/>
    <xf numFmtId="0" fontId="7" fillId="0" borderId="0" xfId="0" applyFont="1" applyBorder="1" applyAlignment="1">
      <alignment vertical="top" wrapText="1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4" fontId="3" fillId="0" borderId="4" xfId="0" applyNumberFormat="1" applyFont="1" applyBorder="1" applyAlignment="1" applyProtection="1">
      <alignment horizontal="center"/>
      <protection locked="0"/>
    </xf>
    <xf numFmtId="43" fontId="3" fillId="0" borderId="3" xfId="2" applyFont="1" applyBorder="1" applyAlignment="1" applyProtection="1">
      <alignment horizontal="center"/>
      <protection locked="0"/>
    </xf>
    <xf numFmtId="43" fontId="3" fillId="0" borderId="4" xfId="2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43" fontId="3" fillId="0" borderId="3" xfId="2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/>
    </xf>
    <xf numFmtId="10" fontId="3" fillId="0" borderId="3" xfId="1" applyNumberFormat="1" applyFont="1" applyBorder="1" applyAlignment="1" applyProtection="1">
      <alignment horizontal="center"/>
      <protection locked="0"/>
    </xf>
    <xf numFmtId="10" fontId="3" fillId="0" borderId="4" xfId="1" applyNumberFormat="1" applyFont="1" applyBorder="1" applyAlignment="1" applyProtection="1">
      <alignment horizontal="center"/>
      <protection locked="0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1811693</xdr:colOff>
      <xdr:row>0</xdr:row>
      <xdr:rowOff>523875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645E6BD-EB85-4272-9197-457D4F339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421293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1811693</xdr:colOff>
      <xdr:row>0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972001-77A1-409B-A771-744D9375A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242129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EB18-23EB-4FC8-A3D9-77012DBC6EEE}">
  <dimension ref="B1:E9"/>
  <sheetViews>
    <sheetView workbookViewId="0">
      <selection activeCell="E9" sqref="E9"/>
    </sheetView>
  </sheetViews>
  <sheetFormatPr defaultRowHeight="15" x14ac:dyDescent="0.25"/>
  <cols>
    <col min="1" max="1" width="5.85546875" customWidth="1"/>
    <col min="2" max="2" width="4" customWidth="1"/>
    <col min="3" max="3" width="44.85546875" bestFit="1" customWidth="1"/>
    <col min="4" max="4" width="0.42578125" customWidth="1"/>
    <col min="5" max="5" width="86" bestFit="1" customWidth="1"/>
  </cols>
  <sheetData>
    <row r="1" spans="2:5" ht="15.75" thickBot="1" x14ac:dyDescent="0.3"/>
    <row r="2" spans="2:5" s="113" customFormat="1" ht="20.25" thickBot="1" x14ac:dyDescent="0.35">
      <c r="B2" s="114"/>
      <c r="C2" s="115" t="s">
        <v>118</v>
      </c>
      <c r="D2" s="116"/>
      <c r="E2" s="117" t="s">
        <v>119</v>
      </c>
    </row>
    <row r="3" spans="2:5" x14ac:dyDescent="0.25">
      <c r="B3" s="118">
        <v>1</v>
      </c>
      <c r="C3" s="109" t="s">
        <v>111</v>
      </c>
      <c r="D3" s="109"/>
      <c r="E3" s="110" t="s">
        <v>123</v>
      </c>
    </row>
    <row r="4" spans="2:5" x14ac:dyDescent="0.25">
      <c r="B4" s="119">
        <v>2</v>
      </c>
      <c r="C4" s="109" t="s">
        <v>112</v>
      </c>
      <c r="D4" s="109"/>
      <c r="E4" s="110" t="s">
        <v>124</v>
      </c>
    </row>
    <row r="5" spans="2:5" x14ac:dyDescent="0.25">
      <c r="B5" s="119">
        <v>3</v>
      </c>
      <c r="C5" s="109" t="s">
        <v>113</v>
      </c>
      <c r="D5" s="109"/>
      <c r="E5" s="110" t="s">
        <v>128</v>
      </c>
    </row>
    <row r="6" spans="2:5" x14ac:dyDescent="0.25">
      <c r="B6" s="119"/>
      <c r="C6" s="109"/>
      <c r="D6" s="109"/>
      <c r="E6" s="110" t="s">
        <v>129</v>
      </c>
    </row>
    <row r="7" spans="2:5" x14ac:dyDescent="0.25">
      <c r="B7" s="119">
        <v>4</v>
      </c>
      <c r="C7" s="109" t="s">
        <v>114</v>
      </c>
      <c r="D7" s="109"/>
      <c r="E7" s="110" t="s">
        <v>115</v>
      </c>
    </row>
    <row r="8" spans="2:5" x14ac:dyDescent="0.25">
      <c r="B8" s="119">
        <v>5</v>
      </c>
      <c r="C8" s="109" t="s">
        <v>116</v>
      </c>
      <c r="D8" s="109"/>
      <c r="E8" s="110" t="s">
        <v>130</v>
      </c>
    </row>
    <row r="9" spans="2:5" ht="15.75" thickBot="1" x14ac:dyDescent="0.3">
      <c r="B9" s="120">
        <v>6</v>
      </c>
      <c r="C9" s="111" t="s">
        <v>117</v>
      </c>
      <c r="D9" s="111"/>
      <c r="E9" s="112" t="s">
        <v>115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9.140625" style="2"/>
    <col min="2" max="2" width="73.42578125" style="1" customWidth="1"/>
    <col min="3" max="4" width="16.7109375" style="1" customWidth="1"/>
    <col min="5" max="5" width="4.7109375" style="1" customWidth="1"/>
    <col min="6" max="6" width="13" style="107" bestFit="1" customWidth="1"/>
    <col min="7" max="7" width="9.140625" style="2"/>
    <col min="8" max="16384" width="9.140625" style="1"/>
  </cols>
  <sheetData>
    <row r="1" spans="1:16" s="3" customFormat="1" ht="65.099999999999994" customHeight="1" x14ac:dyDescent="0.25">
      <c r="A1" s="97" t="s">
        <v>94</v>
      </c>
      <c r="F1" s="102" t="s">
        <v>107</v>
      </c>
      <c r="G1" s="4"/>
    </row>
    <row r="2" spans="1:16" s="3" customFormat="1" thickBot="1" x14ac:dyDescent="0.25">
      <c r="A2" s="4"/>
      <c r="F2" s="103"/>
      <c r="G2" s="4"/>
    </row>
    <row r="3" spans="1:16" s="3" customFormat="1" ht="15.75" thickBot="1" x14ac:dyDescent="0.25">
      <c r="A3" s="5" t="s">
        <v>39</v>
      </c>
      <c r="B3" s="82"/>
      <c r="C3" s="82"/>
      <c r="D3" s="82"/>
      <c r="E3" s="6"/>
      <c r="F3" s="104"/>
      <c r="G3" s="4"/>
    </row>
    <row r="4" spans="1:16" s="3" customFormat="1" thickBot="1" x14ac:dyDescent="0.25">
      <c r="A4" s="7">
        <v>1</v>
      </c>
      <c r="B4" s="8" t="s">
        <v>0</v>
      </c>
      <c r="C4" s="122" t="s">
        <v>108</v>
      </c>
      <c r="D4" s="123"/>
      <c r="E4" s="9"/>
      <c r="F4" s="104"/>
      <c r="G4" s="4"/>
    </row>
    <row r="5" spans="1:16" s="3" customFormat="1" thickBot="1" x14ac:dyDescent="0.25">
      <c r="A5" s="10">
        <v>2</v>
      </c>
      <c r="B5" s="8" t="s">
        <v>9</v>
      </c>
      <c r="C5" s="122" t="s">
        <v>109</v>
      </c>
      <c r="D5" s="123"/>
      <c r="E5" s="9"/>
      <c r="F5" s="104"/>
      <c r="G5" s="4"/>
    </row>
    <row r="6" spans="1:16" s="3" customFormat="1" thickBot="1" x14ac:dyDescent="0.25">
      <c r="A6" s="10">
        <v>3</v>
      </c>
      <c r="B6" s="8" t="s">
        <v>10</v>
      </c>
      <c r="C6" s="122" t="s">
        <v>16</v>
      </c>
      <c r="D6" s="123"/>
      <c r="E6" s="9"/>
      <c r="F6" s="104"/>
      <c r="G6" s="4"/>
    </row>
    <row r="7" spans="1:16" s="3" customFormat="1" thickBot="1" x14ac:dyDescent="0.25">
      <c r="A7" s="10">
        <v>4</v>
      </c>
      <c r="B7" s="8" t="s">
        <v>95</v>
      </c>
      <c r="C7" s="122" t="s">
        <v>71</v>
      </c>
      <c r="D7" s="123"/>
      <c r="E7" s="9"/>
      <c r="F7" s="104"/>
      <c r="G7" s="4"/>
    </row>
    <row r="8" spans="1:16" s="3" customFormat="1" ht="14.25" x14ac:dyDescent="0.2">
      <c r="A8" s="11"/>
      <c r="B8" s="12"/>
      <c r="C8" s="13"/>
      <c r="D8" s="13"/>
      <c r="E8" s="14"/>
      <c r="F8" s="104"/>
      <c r="G8" s="4"/>
    </row>
    <row r="9" spans="1:16" s="3" customFormat="1" thickBot="1" x14ac:dyDescent="0.25">
      <c r="A9" s="4"/>
      <c r="B9" s="15"/>
      <c r="F9" s="104"/>
      <c r="G9" s="4"/>
    </row>
    <row r="10" spans="1:16" s="3" customFormat="1" ht="15.75" thickBot="1" x14ac:dyDescent="0.25">
      <c r="A10" s="16" t="s">
        <v>64</v>
      </c>
      <c r="B10" s="83"/>
      <c r="C10" s="90"/>
      <c r="D10" s="90"/>
      <c r="E10" s="91"/>
      <c r="F10" s="104"/>
      <c r="G10" s="4"/>
    </row>
    <row r="11" spans="1:16" s="3" customFormat="1" thickBot="1" x14ac:dyDescent="0.25">
      <c r="A11" s="17">
        <v>1</v>
      </c>
      <c r="B11" s="18" t="s">
        <v>73</v>
      </c>
      <c r="C11" s="122" t="str">
        <f>C7</f>
        <v>Lease + nonlease components (service contract, maintenance, etc.)</v>
      </c>
      <c r="D11" s="123"/>
      <c r="E11" s="19"/>
      <c r="F11" s="105"/>
      <c r="G11" s="20" t="s">
        <v>74</v>
      </c>
    </row>
    <row r="12" spans="1:16" s="3" customFormat="1" thickBot="1" x14ac:dyDescent="0.25">
      <c r="A12" s="17">
        <v>2</v>
      </c>
      <c r="B12" s="18" t="s">
        <v>2</v>
      </c>
      <c r="C12" s="21"/>
      <c r="D12" s="21"/>
      <c r="E12" s="19"/>
      <c r="F12" s="104"/>
      <c r="G12" s="4"/>
    </row>
    <row r="13" spans="1:16" s="3" customFormat="1" thickBot="1" x14ac:dyDescent="0.25">
      <c r="A13" s="17"/>
      <c r="B13" s="22" t="s">
        <v>75</v>
      </c>
      <c r="C13" s="122" t="s">
        <v>20</v>
      </c>
      <c r="D13" s="123"/>
      <c r="E13" s="19"/>
      <c r="F13" s="105"/>
      <c r="G13" s="23"/>
    </row>
    <row r="14" spans="1:16" s="3" customFormat="1" thickBot="1" x14ac:dyDescent="0.25">
      <c r="A14" s="17"/>
      <c r="B14" s="24" t="s">
        <v>76</v>
      </c>
      <c r="C14" s="24"/>
      <c r="D14" s="25" t="s">
        <v>110</v>
      </c>
      <c r="E14" s="19"/>
      <c r="F14" s="105"/>
      <c r="G14" s="4"/>
    </row>
    <row r="15" spans="1:16" s="3" customFormat="1" ht="43.5" customHeight="1" thickBot="1" x14ac:dyDescent="0.25">
      <c r="A15" s="17"/>
      <c r="B15" s="26" t="s">
        <v>31</v>
      </c>
      <c r="C15" s="122" t="s">
        <v>20</v>
      </c>
      <c r="D15" s="123"/>
      <c r="E15" s="19"/>
      <c r="F15" s="105" t="s">
        <v>135</v>
      </c>
      <c r="G15" s="121" t="s">
        <v>96</v>
      </c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3" customFormat="1" thickBot="1" x14ac:dyDescent="0.25">
      <c r="A16" s="17"/>
      <c r="B16" s="22" t="s">
        <v>77</v>
      </c>
      <c r="C16" s="22"/>
      <c r="D16" s="27" t="s">
        <v>36</v>
      </c>
      <c r="E16" s="19"/>
      <c r="F16" s="104"/>
      <c r="G16" s="4"/>
    </row>
    <row r="17" spans="1:7" s="3" customFormat="1" thickBot="1" x14ac:dyDescent="0.25">
      <c r="A17" s="17"/>
      <c r="B17" s="22" t="s">
        <v>93</v>
      </c>
      <c r="C17" s="22"/>
      <c r="D17" s="28"/>
      <c r="E17" s="19"/>
      <c r="F17" s="104"/>
      <c r="G17" s="4"/>
    </row>
    <row r="18" spans="1:7" s="3" customFormat="1" thickBot="1" x14ac:dyDescent="0.25">
      <c r="A18" s="17">
        <v>3</v>
      </c>
      <c r="B18" s="18" t="s">
        <v>78</v>
      </c>
      <c r="C18" s="122" t="s">
        <v>20</v>
      </c>
      <c r="D18" s="123"/>
      <c r="E18" s="19"/>
      <c r="F18" s="104"/>
      <c r="G18" s="4"/>
    </row>
    <row r="19" spans="1:7" s="3" customFormat="1" thickBot="1" x14ac:dyDescent="0.25">
      <c r="A19" s="17"/>
      <c r="B19" s="18" t="s">
        <v>11</v>
      </c>
      <c r="C19" s="22"/>
      <c r="D19" s="29">
        <v>1725.79</v>
      </c>
      <c r="E19" s="19"/>
      <c r="F19" s="104"/>
      <c r="G19" s="4"/>
    </row>
    <row r="20" spans="1:7" s="3" customFormat="1" thickBot="1" x14ac:dyDescent="0.25">
      <c r="A20" s="17"/>
      <c r="B20" s="18" t="s">
        <v>12</v>
      </c>
      <c r="C20" s="22"/>
      <c r="D20" s="30" t="s">
        <v>26</v>
      </c>
      <c r="E20" s="19"/>
      <c r="F20" s="104"/>
      <c r="G20" s="4"/>
    </row>
    <row r="21" spans="1:7" s="3" customFormat="1" thickBot="1" x14ac:dyDescent="0.25">
      <c r="A21" s="17">
        <v>4</v>
      </c>
      <c r="B21" s="18" t="s">
        <v>79</v>
      </c>
      <c r="C21" s="122" t="s">
        <v>21</v>
      </c>
      <c r="D21" s="123"/>
      <c r="E21" s="19"/>
      <c r="F21" s="104"/>
      <c r="G21" s="4"/>
    </row>
    <row r="22" spans="1:7" s="3" customFormat="1" thickBot="1" x14ac:dyDescent="0.25">
      <c r="A22" s="17"/>
      <c r="B22" s="31" t="s">
        <v>29</v>
      </c>
      <c r="C22" s="22"/>
      <c r="D22" s="25"/>
      <c r="E22" s="19"/>
      <c r="F22" s="105"/>
      <c r="G22" s="20" t="s">
        <v>90</v>
      </c>
    </row>
    <row r="23" spans="1:7" s="3" customFormat="1" thickBot="1" x14ac:dyDescent="0.25">
      <c r="A23" s="17"/>
      <c r="B23" s="32" t="s">
        <v>30</v>
      </c>
      <c r="C23" s="22"/>
      <c r="D23" s="33"/>
      <c r="E23" s="19"/>
      <c r="F23" s="104"/>
      <c r="G23" s="4"/>
    </row>
    <row r="24" spans="1:7" s="3" customFormat="1" thickBot="1" x14ac:dyDescent="0.25">
      <c r="A24" s="17">
        <v>5</v>
      </c>
      <c r="B24" s="18" t="s">
        <v>6</v>
      </c>
      <c r="C24" s="21"/>
      <c r="D24" s="21"/>
      <c r="E24" s="19"/>
      <c r="F24" s="104"/>
      <c r="G24" s="4"/>
    </row>
    <row r="25" spans="1:7" s="3" customFormat="1" thickBot="1" x14ac:dyDescent="0.25">
      <c r="A25" s="17"/>
      <c r="B25" s="31" t="s">
        <v>33</v>
      </c>
      <c r="C25" s="122" t="s">
        <v>20</v>
      </c>
      <c r="D25" s="123"/>
      <c r="E25" s="19"/>
      <c r="F25" s="105"/>
      <c r="G25" s="20" t="s">
        <v>81</v>
      </c>
    </row>
    <row r="26" spans="1:7" s="3" customFormat="1" thickBot="1" x14ac:dyDescent="0.25">
      <c r="A26" s="17"/>
      <c r="B26" s="32" t="s">
        <v>80</v>
      </c>
      <c r="C26" s="22"/>
      <c r="D26" s="34" t="s">
        <v>120</v>
      </c>
      <c r="E26" s="19"/>
      <c r="F26" s="104" t="s">
        <v>134</v>
      </c>
      <c r="G26" s="4"/>
    </row>
    <row r="27" spans="1:7" s="3" customFormat="1" thickBot="1" x14ac:dyDescent="0.25">
      <c r="A27" s="17"/>
      <c r="B27" s="31" t="s">
        <v>34</v>
      </c>
      <c r="C27" s="122" t="s">
        <v>21</v>
      </c>
      <c r="D27" s="123"/>
      <c r="E27" s="19"/>
      <c r="F27" s="104"/>
      <c r="G27" s="4"/>
    </row>
    <row r="28" spans="1:7" s="3" customFormat="1" thickBot="1" x14ac:dyDescent="0.25">
      <c r="A28" s="17"/>
      <c r="B28" s="32" t="s">
        <v>80</v>
      </c>
      <c r="C28" s="22"/>
      <c r="D28" s="34"/>
      <c r="E28" s="19"/>
      <c r="F28" s="104"/>
      <c r="G28" s="4"/>
    </row>
    <row r="29" spans="1:7" s="3" customFormat="1" thickBot="1" x14ac:dyDescent="0.25">
      <c r="A29" s="17"/>
      <c r="B29" s="31" t="s">
        <v>35</v>
      </c>
      <c r="C29" s="122" t="s">
        <v>21</v>
      </c>
      <c r="D29" s="123"/>
      <c r="E29" s="19"/>
      <c r="F29" s="104"/>
      <c r="G29" s="4"/>
    </row>
    <row r="30" spans="1:7" s="3" customFormat="1" thickBot="1" x14ac:dyDescent="0.25">
      <c r="A30" s="17"/>
      <c r="B30" s="32" t="s">
        <v>80</v>
      </c>
      <c r="C30" s="22"/>
      <c r="D30" s="34"/>
      <c r="E30" s="19"/>
      <c r="F30" s="104"/>
      <c r="G30" s="4"/>
    </row>
    <row r="31" spans="1:7" s="3" customFormat="1" thickBot="1" x14ac:dyDescent="0.25">
      <c r="A31" s="17"/>
      <c r="B31" s="31" t="s">
        <v>1</v>
      </c>
      <c r="C31" s="122" t="s">
        <v>21</v>
      </c>
      <c r="D31" s="123"/>
      <c r="E31" s="19"/>
      <c r="F31" s="104"/>
      <c r="G31" s="4"/>
    </row>
    <row r="32" spans="1:7" s="3" customFormat="1" thickBot="1" x14ac:dyDescent="0.25">
      <c r="A32" s="17"/>
      <c r="B32" s="32" t="s">
        <v>80</v>
      </c>
      <c r="C32" s="22"/>
      <c r="D32" s="34"/>
      <c r="E32" s="19"/>
      <c r="F32" s="104"/>
      <c r="G32" s="4"/>
    </row>
    <row r="33" spans="1:7" s="3" customFormat="1" thickBot="1" x14ac:dyDescent="0.25">
      <c r="A33" s="17"/>
      <c r="B33" s="31" t="s">
        <v>32</v>
      </c>
      <c r="C33" s="122" t="s">
        <v>21</v>
      </c>
      <c r="D33" s="123"/>
      <c r="E33" s="19"/>
      <c r="F33" s="104"/>
      <c r="G33" s="4"/>
    </row>
    <row r="34" spans="1:7" s="3" customFormat="1" thickBot="1" x14ac:dyDescent="0.25">
      <c r="A34" s="17"/>
      <c r="B34" s="32" t="s">
        <v>80</v>
      </c>
      <c r="C34" s="22"/>
      <c r="D34" s="25"/>
      <c r="E34" s="19"/>
      <c r="F34" s="104"/>
      <c r="G34" s="4"/>
    </row>
    <row r="35" spans="1:7" s="3" customFormat="1" ht="14.25" x14ac:dyDescent="0.2">
      <c r="A35" s="35"/>
      <c r="B35" s="36"/>
      <c r="C35" s="37"/>
      <c r="D35" s="37"/>
      <c r="E35" s="38"/>
      <c r="F35" s="104"/>
      <c r="G35" s="4"/>
    </row>
    <row r="36" spans="1:7" s="3" customFormat="1" thickBot="1" x14ac:dyDescent="0.25">
      <c r="A36" s="4"/>
      <c r="B36" s="15"/>
      <c r="F36" s="104"/>
      <c r="G36" s="4"/>
    </row>
    <row r="37" spans="1:7" s="3" customFormat="1" ht="15.75" thickBot="1" x14ac:dyDescent="0.25">
      <c r="A37" s="92" t="s">
        <v>65</v>
      </c>
      <c r="B37" s="85"/>
      <c r="C37" s="84"/>
      <c r="D37" s="84"/>
      <c r="E37" s="93"/>
      <c r="F37" s="104"/>
      <c r="G37" s="4"/>
    </row>
    <row r="38" spans="1:7" s="3" customFormat="1" thickBot="1" x14ac:dyDescent="0.25">
      <c r="A38" s="39">
        <v>1</v>
      </c>
      <c r="B38" s="40" t="s">
        <v>40</v>
      </c>
      <c r="C38" s="41"/>
      <c r="D38" s="41"/>
      <c r="E38" s="42"/>
      <c r="F38" s="104"/>
      <c r="G38" s="4"/>
    </row>
    <row r="39" spans="1:7" s="3" customFormat="1" thickBot="1" x14ac:dyDescent="0.25">
      <c r="A39" s="39"/>
      <c r="B39" s="43" t="s">
        <v>37</v>
      </c>
      <c r="C39" s="124">
        <v>43831</v>
      </c>
      <c r="D39" s="125"/>
      <c r="E39" s="42"/>
      <c r="F39" s="104"/>
      <c r="G39" s="4"/>
    </row>
    <row r="40" spans="1:7" s="3" customFormat="1" thickBot="1" x14ac:dyDescent="0.25">
      <c r="A40" s="39"/>
      <c r="B40" s="43" t="s">
        <v>38</v>
      </c>
      <c r="C40" s="124">
        <v>45657</v>
      </c>
      <c r="D40" s="125"/>
      <c r="E40" s="42"/>
      <c r="F40" s="104"/>
      <c r="G40" s="4"/>
    </row>
    <row r="41" spans="1:7" s="3" customFormat="1" ht="29.25" thickBot="1" x14ac:dyDescent="0.25">
      <c r="A41" s="39">
        <v>2</v>
      </c>
      <c r="B41" s="40" t="s">
        <v>3</v>
      </c>
      <c r="C41" s="122" t="s">
        <v>21</v>
      </c>
      <c r="D41" s="123"/>
      <c r="E41" s="42"/>
      <c r="F41" s="105"/>
      <c r="G41" s="20" t="s">
        <v>91</v>
      </c>
    </row>
    <row r="42" spans="1:7" s="3" customFormat="1" thickBot="1" x14ac:dyDescent="0.25">
      <c r="A42" s="39"/>
      <c r="B42" s="43" t="s">
        <v>38</v>
      </c>
      <c r="C42" s="43"/>
      <c r="D42" s="44"/>
      <c r="E42" s="42"/>
      <c r="F42" s="104"/>
      <c r="G42" s="4"/>
    </row>
    <row r="43" spans="1:7" s="3" customFormat="1" thickBot="1" x14ac:dyDescent="0.25">
      <c r="A43" s="39">
        <v>3</v>
      </c>
      <c r="B43" s="40" t="s">
        <v>4</v>
      </c>
      <c r="C43" s="122" t="s">
        <v>21</v>
      </c>
      <c r="D43" s="123"/>
      <c r="E43" s="42"/>
      <c r="F43" s="105"/>
      <c r="G43" s="20" t="s">
        <v>92</v>
      </c>
    </row>
    <row r="44" spans="1:7" s="3" customFormat="1" thickBot="1" x14ac:dyDescent="0.25">
      <c r="A44" s="39"/>
      <c r="B44" s="43" t="s">
        <v>38</v>
      </c>
      <c r="C44" s="43"/>
      <c r="D44" s="44"/>
      <c r="E44" s="42"/>
      <c r="F44" s="104"/>
      <c r="G44" s="4"/>
    </row>
    <row r="45" spans="1:7" s="3" customFormat="1" ht="15.75" thickBot="1" x14ac:dyDescent="0.3">
      <c r="A45" s="39">
        <v>4</v>
      </c>
      <c r="B45" s="40" t="s">
        <v>38</v>
      </c>
      <c r="C45" s="43"/>
      <c r="D45" s="45">
        <f>MAX(C40,D42,D44)</f>
        <v>45657</v>
      </c>
      <c r="E45" s="42"/>
      <c r="F45" s="104"/>
      <c r="G45" s="4"/>
    </row>
    <row r="46" spans="1:7" s="3" customFormat="1" ht="14.25" x14ac:dyDescent="0.2">
      <c r="A46" s="46"/>
      <c r="B46" s="47"/>
      <c r="C46" s="48"/>
      <c r="D46" s="48"/>
      <c r="E46" s="49"/>
      <c r="F46" s="104"/>
      <c r="G46" s="4"/>
    </row>
    <row r="47" spans="1:7" s="3" customFormat="1" thickBot="1" x14ac:dyDescent="0.25">
      <c r="A47" s="4"/>
      <c r="B47" s="15"/>
      <c r="F47" s="104"/>
      <c r="G47" s="4"/>
    </row>
    <row r="48" spans="1:7" s="3" customFormat="1" ht="15.75" thickBot="1" x14ac:dyDescent="0.25">
      <c r="A48" s="50" t="s">
        <v>66</v>
      </c>
      <c r="B48" s="86"/>
      <c r="C48" s="87"/>
      <c r="D48" s="87"/>
      <c r="E48" s="94"/>
      <c r="F48" s="104"/>
      <c r="G48" s="4"/>
    </row>
    <row r="49" spans="1:7" s="3" customFormat="1" ht="15.75" customHeight="1" thickBot="1" x14ac:dyDescent="0.25">
      <c r="A49" s="51">
        <v>1</v>
      </c>
      <c r="B49" s="52" t="s">
        <v>5</v>
      </c>
      <c r="C49" s="128" t="s">
        <v>21</v>
      </c>
      <c r="D49" s="129"/>
      <c r="E49" s="53"/>
      <c r="F49" s="105"/>
      <c r="G49" s="20" t="s">
        <v>87</v>
      </c>
    </row>
    <row r="50" spans="1:7" s="3" customFormat="1" ht="15.75" customHeight="1" thickBot="1" x14ac:dyDescent="0.25">
      <c r="A50" s="51"/>
      <c r="B50" s="54" t="s">
        <v>41</v>
      </c>
      <c r="C50" s="55"/>
      <c r="D50" s="100"/>
      <c r="E50" s="53"/>
      <c r="F50" s="104"/>
      <c r="G50" s="4"/>
    </row>
    <row r="51" spans="1:7" s="3" customFormat="1" ht="14.25" x14ac:dyDescent="0.2">
      <c r="A51" s="51"/>
      <c r="B51" s="52"/>
      <c r="C51" s="55"/>
      <c r="D51" s="55"/>
      <c r="E51" s="53"/>
      <c r="F51" s="104"/>
      <c r="G51" s="4"/>
    </row>
    <row r="52" spans="1:7" s="3" customFormat="1" thickBot="1" x14ac:dyDescent="0.25">
      <c r="A52" s="51"/>
      <c r="B52" s="56" t="s">
        <v>104</v>
      </c>
      <c r="C52" s="55"/>
      <c r="D52" s="55"/>
      <c r="E52" s="53"/>
      <c r="F52" s="104"/>
      <c r="G52" s="4"/>
    </row>
    <row r="53" spans="1:7" s="3" customFormat="1" ht="29.25" thickBot="1" x14ac:dyDescent="0.25">
      <c r="A53" s="51">
        <v>2</v>
      </c>
      <c r="B53" s="52" t="s">
        <v>105</v>
      </c>
      <c r="C53" s="122" t="s">
        <v>20</v>
      </c>
      <c r="D53" s="123"/>
      <c r="E53" s="53"/>
      <c r="F53" s="105"/>
      <c r="G53" s="20" t="s">
        <v>86</v>
      </c>
    </row>
    <row r="54" spans="1:7" s="3" customFormat="1" thickBot="1" x14ac:dyDescent="0.25">
      <c r="A54" s="51"/>
      <c r="B54" s="54" t="s">
        <v>43</v>
      </c>
      <c r="C54" s="55"/>
      <c r="D54" s="100">
        <v>3.2500000000000001E-2</v>
      </c>
      <c r="E54" s="53"/>
      <c r="F54" s="104" t="s">
        <v>133</v>
      </c>
      <c r="G54" s="4"/>
    </row>
    <row r="55" spans="1:7" s="3" customFormat="1" ht="29.25" thickBot="1" x14ac:dyDescent="0.25">
      <c r="A55" s="51">
        <v>3</v>
      </c>
      <c r="B55" s="52" t="s">
        <v>106</v>
      </c>
      <c r="C55" s="55"/>
      <c r="D55" s="55"/>
      <c r="E55" s="53"/>
      <c r="F55" s="104"/>
      <c r="G55" s="4"/>
    </row>
    <row r="56" spans="1:7" s="3" customFormat="1" ht="15.75" customHeight="1" thickBot="1" x14ac:dyDescent="0.25">
      <c r="A56" s="51"/>
      <c r="B56" s="54" t="s">
        <v>42</v>
      </c>
      <c r="C56" s="55"/>
      <c r="D56" s="101"/>
      <c r="E56" s="53"/>
      <c r="F56" s="105"/>
      <c r="G56" s="20"/>
    </row>
    <row r="57" spans="1:7" s="3" customFormat="1" ht="14.25" x14ac:dyDescent="0.2">
      <c r="A57" s="57"/>
      <c r="B57" s="58"/>
      <c r="C57" s="59"/>
      <c r="D57" s="59"/>
      <c r="E57" s="60"/>
      <c r="F57" s="104"/>
      <c r="G57" s="4"/>
    </row>
    <row r="58" spans="1:7" s="3" customFormat="1" thickBot="1" x14ac:dyDescent="0.25">
      <c r="A58" s="4"/>
      <c r="B58" s="15"/>
      <c r="F58" s="104"/>
      <c r="G58" s="4"/>
    </row>
    <row r="59" spans="1:7" s="3" customFormat="1" ht="15.75" thickBot="1" x14ac:dyDescent="0.25">
      <c r="A59" s="61" t="s">
        <v>67</v>
      </c>
      <c r="B59" s="88"/>
      <c r="C59" s="89"/>
      <c r="D59" s="89"/>
      <c r="E59" s="95"/>
      <c r="F59" s="104"/>
      <c r="G59" s="4"/>
    </row>
    <row r="60" spans="1:7" s="3" customFormat="1" thickBot="1" x14ac:dyDescent="0.25">
      <c r="A60" s="62">
        <v>1</v>
      </c>
      <c r="B60" s="63" t="s">
        <v>6</v>
      </c>
      <c r="C60" s="64"/>
      <c r="D60" s="64"/>
      <c r="E60" s="65"/>
      <c r="F60" s="104"/>
      <c r="G60" s="4"/>
    </row>
    <row r="61" spans="1:7" s="3" customFormat="1" ht="29.25" thickBot="1" x14ac:dyDescent="0.25">
      <c r="A61" s="66"/>
      <c r="B61" s="67" t="s">
        <v>97</v>
      </c>
      <c r="C61" s="122" t="s">
        <v>21</v>
      </c>
      <c r="D61" s="123"/>
      <c r="E61" s="65"/>
      <c r="F61" s="104"/>
      <c r="G61" s="4"/>
    </row>
    <row r="62" spans="1:7" s="3" customFormat="1" ht="29.25" thickBot="1" x14ac:dyDescent="0.25">
      <c r="A62" s="66"/>
      <c r="B62" s="67" t="s">
        <v>44</v>
      </c>
      <c r="C62" s="122" t="s">
        <v>21</v>
      </c>
      <c r="D62" s="123"/>
      <c r="E62" s="65"/>
      <c r="F62" s="104"/>
      <c r="G62" s="4"/>
    </row>
    <row r="63" spans="1:7" s="3" customFormat="1" ht="29.25" thickBot="1" x14ac:dyDescent="0.25">
      <c r="A63" s="66"/>
      <c r="B63" s="67" t="s">
        <v>69</v>
      </c>
      <c r="C63" s="122" t="s">
        <v>21</v>
      </c>
      <c r="D63" s="123"/>
      <c r="E63" s="65"/>
      <c r="F63" s="104"/>
      <c r="G63" s="4"/>
    </row>
    <row r="64" spans="1:7" s="3" customFormat="1" thickBot="1" x14ac:dyDescent="0.25">
      <c r="A64" s="68" t="s">
        <v>83</v>
      </c>
      <c r="B64" s="69" t="s">
        <v>82</v>
      </c>
      <c r="C64" s="69"/>
      <c r="D64" s="29">
        <f>(2025-2020)/7</f>
        <v>0.7142857142857143</v>
      </c>
      <c r="E64" s="65"/>
      <c r="F64" s="106" t="s">
        <v>122</v>
      </c>
      <c r="G64" s="70" t="s">
        <v>84</v>
      </c>
    </row>
    <row r="65" spans="1:7" s="3" customFormat="1" ht="29.25" thickBot="1" x14ac:dyDescent="0.25">
      <c r="A65" s="66"/>
      <c r="B65" s="67" t="s">
        <v>45</v>
      </c>
      <c r="C65" s="122" t="s">
        <v>20</v>
      </c>
      <c r="D65" s="123"/>
      <c r="E65" s="65"/>
      <c r="F65" s="104"/>
      <c r="G65" s="4"/>
    </row>
    <row r="66" spans="1:7" s="3" customFormat="1" thickBot="1" x14ac:dyDescent="0.25">
      <c r="A66" s="66"/>
      <c r="B66" s="69" t="s">
        <v>82</v>
      </c>
      <c r="C66" s="69"/>
      <c r="D66" s="108">
        <f>-PV(D54,60,D19)</f>
        <v>45308.297319116478</v>
      </c>
      <c r="E66" s="65"/>
      <c r="F66" s="106" t="s">
        <v>121</v>
      </c>
      <c r="G66" s="70" t="s">
        <v>99</v>
      </c>
    </row>
    <row r="67" spans="1:7" s="3" customFormat="1" ht="29.25" thickBot="1" x14ac:dyDescent="0.25">
      <c r="A67" s="66"/>
      <c r="B67" s="67" t="s">
        <v>46</v>
      </c>
      <c r="C67" s="122" t="s">
        <v>21</v>
      </c>
      <c r="D67" s="123"/>
      <c r="E67" s="65"/>
      <c r="F67" s="104"/>
      <c r="G67" s="4"/>
    </row>
    <row r="68" spans="1:7" s="3" customFormat="1" ht="29.25" thickBot="1" x14ac:dyDescent="0.25">
      <c r="A68" s="66">
        <v>2</v>
      </c>
      <c r="B68" s="63" t="s">
        <v>7</v>
      </c>
      <c r="C68" s="122" t="s">
        <v>48</v>
      </c>
      <c r="D68" s="123"/>
      <c r="E68" s="65"/>
      <c r="F68" s="104"/>
      <c r="G68" s="4"/>
    </row>
    <row r="69" spans="1:7" s="3" customFormat="1" ht="14.25" x14ac:dyDescent="0.2">
      <c r="A69" s="71"/>
      <c r="B69" s="72"/>
      <c r="C69" s="73"/>
      <c r="D69" s="73"/>
      <c r="E69" s="74"/>
      <c r="F69" s="104"/>
      <c r="G69" s="4"/>
    </row>
    <row r="70" spans="1:7" s="3" customFormat="1" thickBot="1" x14ac:dyDescent="0.25">
      <c r="A70" s="4"/>
      <c r="B70" s="15"/>
      <c r="F70" s="104"/>
      <c r="G70" s="4"/>
    </row>
    <row r="71" spans="1:7" s="3" customFormat="1" ht="15.75" thickBot="1" x14ac:dyDescent="0.25">
      <c r="A71" s="5" t="s">
        <v>68</v>
      </c>
      <c r="B71" s="96"/>
      <c r="C71" s="82"/>
      <c r="D71" s="82"/>
      <c r="E71" s="6"/>
      <c r="F71" s="104"/>
      <c r="G71" s="4"/>
    </row>
    <row r="72" spans="1:7" s="3" customFormat="1" ht="18.75" customHeight="1" thickBot="1" x14ac:dyDescent="0.25">
      <c r="A72" s="10">
        <v>1</v>
      </c>
      <c r="B72" s="8" t="s">
        <v>63</v>
      </c>
      <c r="C72" s="122" t="s">
        <v>48</v>
      </c>
      <c r="D72" s="123"/>
      <c r="E72" s="9"/>
      <c r="F72" s="104"/>
      <c r="G72" s="4"/>
    </row>
    <row r="73" spans="1:7" s="3" customFormat="1" ht="14.25" x14ac:dyDescent="0.2">
      <c r="A73" s="10"/>
      <c r="B73" s="8"/>
      <c r="C73" s="75"/>
      <c r="D73" s="75"/>
      <c r="E73" s="9"/>
      <c r="F73" s="104"/>
      <c r="G73" s="4"/>
    </row>
    <row r="74" spans="1:7" s="3" customFormat="1" ht="14.25" x14ac:dyDescent="0.2">
      <c r="A74" s="10">
        <v>2</v>
      </c>
      <c r="B74" s="8" t="s">
        <v>8</v>
      </c>
      <c r="C74" s="75"/>
      <c r="D74" s="75"/>
      <c r="E74" s="9"/>
      <c r="F74" s="104"/>
      <c r="G74" s="4"/>
    </row>
    <row r="75" spans="1:7" s="3" customFormat="1" thickBot="1" x14ac:dyDescent="0.25">
      <c r="A75" s="10"/>
      <c r="B75" s="76" t="s">
        <v>49</v>
      </c>
      <c r="C75" s="75"/>
      <c r="D75" s="75"/>
      <c r="E75" s="9"/>
      <c r="F75" s="104"/>
      <c r="G75" s="4"/>
    </row>
    <row r="76" spans="1:7" s="3" customFormat="1" ht="29.25" customHeight="1" thickBot="1" x14ac:dyDescent="0.25">
      <c r="A76" s="10"/>
      <c r="B76" s="77" t="s">
        <v>51</v>
      </c>
      <c r="C76" s="126">
        <f>D19</f>
        <v>1725.79</v>
      </c>
      <c r="D76" s="127"/>
      <c r="E76" s="9"/>
      <c r="F76" s="104"/>
      <c r="G76" s="4"/>
    </row>
    <row r="77" spans="1:7" s="3" customFormat="1" thickBot="1" x14ac:dyDescent="0.25">
      <c r="A77" s="10"/>
      <c r="B77" s="77" t="s">
        <v>50</v>
      </c>
      <c r="C77" s="122" t="str">
        <f>$D$20</f>
        <v>Monthly</v>
      </c>
      <c r="D77" s="123"/>
      <c r="E77" s="9"/>
      <c r="F77" s="104"/>
      <c r="G77" s="4"/>
    </row>
    <row r="78" spans="1:7" s="3" customFormat="1" thickBot="1" x14ac:dyDescent="0.25">
      <c r="A78" s="10"/>
      <c r="B78" s="76" t="s">
        <v>52</v>
      </c>
      <c r="C78" s="75"/>
      <c r="D78" s="75"/>
      <c r="E78" s="9"/>
      <c r="F78" s="104"/>
      <c r="G78" s="4"/>
    </row>
    <row r="79" spans="1:7" s="3" customFormat="1" ht="29.25" thickBot="1" x14ac:dyDescent="0.25">
      <c r="A79" s="10"/>
      <c r="B79" s="77" t="s">
        <v>54</v>
      </c>
      <c r="C79" s="126">
        <f>5*12</f>
        <v>60</v>
      </c>
      <c r="D79" s="127"/>
      <c r="E79" s="9"/>
      <c r="F79" s="105"/>
      <c r="G79" s="20" t="s">
        <v>89</v>
      </c>
    </row>
    <row r="80" spans="1:7" s="3" customFormat="1" thickBot="1" x14ac:dyDescent="0.25">
      <c r="A80" s="10"/>
      <c r="B80" s="78" t="s">
        <v>100</v>
      </c>
      <c r="C80" s="75"/>
      <c r="D80" s="79">
        <f>$C$39</f>
        <v>43831</v>
      </c>
      <c r="E80" s="9"/>
      <c r="F80" s="104"/>
      <c r="G80" s="4"/>
    </row>
    <row r="81" spans="1:7" s="3" customFormat="1" thickBot="1" x14ac:dyDescent="0.25">
      <c r="A81" s="10"/>
      <c r="B81" s="78" t="s">
        <v>85</v>
      </c>
      <c r="C81" s="75"/>
      <c r="D81" s="80">
        <f>$D$45</f>
        <v>45657</v>
      </c>
      <c r="E81" s="9"/>
      <c r="F81" s="105"/>
      <c r="G81" s="20"/>
    </row>
    <row r="82" spans="1:7" s="3" customFormat="1" thickBot="1" x14ac:dyDescent="0.25">
      <c r="A82" s="10"/>
      <c r="B82" s="76" t="s">
        <v>53</v>
      </c>
      <c r="C82" s="75"/>
      <c r="D82" s="75"/>
      <c r="E82" s="9"/>
      <c r="F82" s="104"/>
      <c r="G82" s="4"/>
    </row>
    <row r="83" spans="1:7" s="3" customFormat="1" thickBot="1" x14ac:dyDescent="0.25">
      <c r="A83" s="10"/>
      <c r="B83" s="77" t="s">
        <v>55</v>
      </c>
      <c r="C83" s="132">
        <f>D54</f>
        <v>3.2500000000000001E-2</v>
      </c>
      <c r="D83" s="133"/>
      <c r="E83" s="9"/>
      <c r="F83" s="104"/>
      <c r="G83" s="4"/>
    </row>
    <row r="84" spans="1:7" s="3" customFormat="1" ht="14.25" x14ac:dyDescent="0.2">
      <c r="A84" s="10"/>
      <c r="B84" s="77"/>
      <c r="C84" s="75"/>
      <c r="D84" s="75"/>
      <c r="E84" s="9"/>
      <c r="F84" s="104"/>
      <c r="G84" s="4"/>
    </row>
    <row r="85" spans="1:7" s="3" customFormat="1" thickBot="1" x14ac:dyDescent="0.25">
      <c r="A85" s="10">
        <v>3</v>
      </c>
      <c r="B85" s="8" t="s">
        <v>56</v>
      </c>
      <c r="C85" s="75"/>
      <c r="D85" s="75"/>
      <c r="E85" s="9"/>
      <c r="F85" s="104"/>
      <c r="G85" s="4"/>
    </row>
    <row r="86" spans="1:7" s="3" customFormat="1" ht="29.25" thickBot="1" x14ac:dyDescent="0.25">
      <c r="A86" s="10"/>
      <c r="B86" s="8" t="s">
        <v>57</v>
      </c>
      <c r="C86" s="122" t="s">
        <v>21</v>
      </c>
      <c r="D86" s="123"/>
      <c r="E86" s="9"/>
      <c r="F86" s="104"/>
      <c r="G86" s="4"/>
    </row>
    <row r="87" spans="1:7" s="3" customFormat="1" thickBot="1" x14ac:dyDescent="0.25">
      <c r="A87" s="10"/>
      <c r="B87" s="76" t="s">
        <v>58</v>
      </c>
      <c r="C87" s="75"/>
      <c r="D87" s="29"/>
      <c r="E87" s="9"/>
      <c r="F87" s="104"/>
      <c r="G87" s="4"/>
    </row>
    <row r="88" spans="1:7" s="3" customFormat="1" thickBot="1" x14ac:dyDescent="0.25">
      <c r="A88" s="10"/>
      <c r="B88" s="8" t="s">
        <v>59</v>
      </c>
      <c r="C88" s="122" t="s">
        <v>21</v>
      </c>
      <c r="D88" s="123"/>
      <c r="E88" s="9"/>
      <c r="F88" s="104"/>
      <c r="G88" s="4"/>
    </row>
    <row r="89" spans="1:7" s="3" customFormat="1" thickBot="1" x14ac:dyDescent="0.25">
      <c r="A89" s="10"/>
      <c r="B89" s="76" t="s">
        <v>60</v>
      </c>
      <c r="C89" s="75"/>
      <c r="D89" s="29"/>
      <c r="E89" s="9"/>
      <c r="F89" s="104"/>
      <c r="G89" s="4"/>
    </row>
    <row r="90" spans="1:7" s="3" customFormat="1" thickBot="1" x14ac:dyDescent="0.25">
      <c r="A90" s="10"/>
      <c r="B90" s="8" t="s">
        <v>61</v>
      </c>
      <c r="C90" s="122" t="s">
        <v>21</v>
      </c>
      <c r="D90" s="123"/>
      <c r="E90" s="9"/>
      <c r="F90" s="104"/>
      <c r="G90" s="4"/>
    </row>
    <row r="91" spans="1:7" s="3" customFormat="1" thickBot="1" x14ac:dyDescent="0.25">
      <c r="A91" s="10"/>
      <c r="B91" s="76" t="s">
        <v>62</v>
      </c>
      <c r="C91" s="75"/>
      <c r="D91" s="29"/>
      <c r="E91" s="9"/>
      <c r="F91" s="104"/>
      <c r="G91" s="4"/>
    </row>
    <row r="92" spans="1:7" s="3" customFormat="1" thickBot="1" x14ac:dyDescent="0.25">
      <c r="A92" s="10"/>
      <c r="B92" s="76" t="s">
        <v>88</v>
      </c>
      <c r="C92" s="130">
        <f>D87+D89-D91</f>
        <v>0</v>
      </c>
      <c r="D92" s="131"/>
      <c r="E92" s="9"/>
      <c r="F92" s="104"/>
      <c r="G92" s="4"/>
    </row>
    <row r="93" spans="1:7" s="3" customFormat="1" ht="14.25" x14ac:dyDescent="0.2">
      <c r="A93" s="11"/>
      <c r="B93" s="13"/>
      <c r="C93" s="13"/>
      <c r="D93" s="13"/>
      <c r="E93" s="14"/>
      <c r="F93" s="104"/>
      <c r="G93" s="4"/>
    </row>
    <row r="94" spans="1:7" s="3" customFormat="1" ht="14.25" x14ac:dyDescent="0.2">
      <c r="A94" s="4"/>
      <c r="F94" s="104"/>
      <c r="G94" s="4"/>
    </row>
    <row r="95" spans="1:7" s="3" customFormat="1" ht="15.75" x14ac:dyDescent="0.2">
      <c r="A95" s="81" t="s">
        <v>98</v>
      </c>
      <c r="F95" s="104"/>
      <c r="G95" s="4"/>
    </row>
    <row r="97" spans="1:7" x14ac:dyDescent="0.25">
      <c r="A97" s="98" t="s">
        <v>101</v>
      </c>
      <c r="B97" s="3"/>
      <c r="C97" s="3"/>
      <c r="D97" s="3"/>
      <c r="E97" s="3"/>
      <c r="F97" s="104"/>
      <c r="G97" s="4"/>
    </row>
    <row r="98" spans="1:7" x14ac:dyDescent="0.25">
      <c r="A98" s="4" t="s">
        <v>102</v>
      </c>
    </row>
    <row r="100" spans="1:7" x14ac:dyDescent="0.25">
      <c r="A100" s="99" t="s">
        <v>103</v>
      </c>
    </row>
  </sheetData>
  <sheetProtection algorithmName="SHA-512" hashValue="cfH92GH+nr+lviKkhyf+f321o7c6XMg4GSEw7LQ51DvagCyVoLx468YSaMr/naQSoI2wmOCQpId4VbmamDYZaA==" saltValue="jmqJ6C2Z2UmV1UYJ9hwjSg==" spinCount="100000" sheet="1" objects="1" scenarios="1"/>
  <mergeCells count="36">
    <mergeCell ref="C92:D92"/>
    <mergeCell ref="C4:D4"/>
    <mergeCell ref="C5:D5"/>
    <mergeCell ref="C6:D6"/>
    <mergeCell ref="C7:D7"/>
    <mergeCell ref="C11:D11"/>
    <mergeCell ref="C77:D77"/>
    <mergeCell ref="C79:D79"/>
    <mergeCell ref="C83:D83"/>
    <mergeCell ref="C86:D86"/>
    <mergeCell ref="C88:D88"/>
    <mergeCell ref="C90:D90"/>
    <mergeCell ref="C63:D63"/>
    <mergeCell ref="C65:D65"/>
    <mergeCell ref="C67:D67"/>
    <mergeCell ref="C68:D68"/>
    <mergeCell ref="C72:D72"/>
    <mergeCell ref="C76:D76"/>
    <mergeCell ref="C43:D43"/>
    <mergeCell ref="C49:D49"/>
    <mergeCell ref="C53:D53"/>
    <mergeCell ref="C61:D61"/>
    <mergeCell ref="C62:D62"/>
    <mergeCell ref="G15:P15"/>
    <mergeCell ref="C41:D41"/>
    <mergeCell ref="C13:D13"/>
    <mergeCell ref="C15:D15"/>
    <mergeCell ref="C18:D18"/>
    <mergeCell ref="C21:D21"/>
    <mergeCell ref="C25:D25"/>
    <mergeCell ref="C27:D27"/>
    <mergeCell ref="C29:D29"/>
    <mergeCell ref="C31:D31"/>
    <mergeCell ref="C33:D33"/>
    <mergeCell ref="C39:D39"/>
    <mergeCell ref="C40:D40"/>
  </mergeCells>
  <dataValidations count="2">
    <dataValidation type="date" allowBlank="1" showInputMessage="1" showErrorMessage="1" sqref="D42 D44" xr:uid="{00000000-0002-0000-0000-000000000000}">
      <formula1>17899</formula1>
      <formula2>401404</formula2>
    </dataValidation>
    <dataValidation type="date" allowBlank="1" showInputMessage="1" showErrorMessage="1" sqref="C39:D40" xr:uid="{9455B0FC-F3BC-45B6-AC36-9B7CBDC47EF0}">
      <formula1>1</formula1>
      <formula2>401404</formula2>
    </dataValidation>
  </dataValidations>
  <pageMargins left="0.7" right="0.7" top="0.75" bottom="0.75" header="0.3" footer="0.3"/>
  <pageSetup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1000000}">
          <x14:formula1>
            <xm:f>Options!$A$2:$A$6</xm:f>
          </x14:formula1>
          <xm:sqref>C6</xm:sqref>
        </x14:dataValidation>
        <x14:dataValidation type="list" allowBlank="1" showInputMessage="1" showErrorMessage="1" xr:uid="{00000000-0002-0000-0000-000002000000}">
          <x14:formula1>
            <xm:f>Options!$A$9:$A$11</xm:f>
          </x14:formula1>
          <xm:sqref>C7</xm:sqref>
        </x14:dataValidation>
        <x14:dataValidation type="list" allowBlank="1" showInputMessage="1" showErrorMessage="1" xr:uid="{00000000-0002-0000-0000-000003000000}">
          <x14:formula1>
            <xm:f>Options!$E$1:$E$2</xm:f>
          </x14:formula1>
          <xm:sqref>C15 C18 C13 C33 C41 C49 C43 C67 C86 C88 C61:C63 C21 C25 C27 C29 C31 C65 C53 D22 C90</xm:sqref>
        </x14:dataValidation>
        <x14:dataValidation type="list" allowBlank="1" showInputMessage="1" showErrorMessage="1" xr:uid="{00000000-0002-0000-0000-000004000000}">
          <x14:formula1>
            <xm:f>Options!$A$14:$A$19</xm:f>
          </x14:formula1>
          <xm:sqref>D20</xm:sqref>
        </x14:dataValidation>
        <x14:dataValidation type="list" allowBlank="1" showInputMessage="1" showErrorMessage="1" xr:uid="{00000000-0002-0000-0000-000006000000}">
          <x14:formula1>
            <xm:f>Options!$I$1:$I$2</xm:f>
          </x14:formula1>
          <xm:sqref>C68 C72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47E4-1A10-41F4-ABBC-294BE0BDB289}">
  <sheetPr>
    <pageSetUpPr fitToPage="1"/>
  </sheetPr>
  <dimension ref="A1:P100"/>
  <sheetViews>
    <sheetView zoomScaleNormal="100" workbookViewId="0">
      <pane ySplit="1" topLeftCell="A8" activePane="bottomLeft" state="frozen"/>
      <selection pane="bottomLeft" activeCell="F23" sqref="F23"/>
    </sheetView>
  </sheetViews>
  <sheetFormatPr defaultRowHeight="15" x14ac:dyDescent="0.25"/>
  <cols>
    <col min="1" max="1" width="9.140625" style="2"/>
    <col min="2" max="2" width="73.42578125" style="1" customWidth="1"/>
    <col min="3" max="4" width="16.7109375" style="1" customWidth="1"/>
    <col min="5" max="5" width="4.7109375" style="1" customWidth="1"/>
    <col min="6" max="6" width="13" style="107" bestFit="1" customWidth="1"/>
    <col min="7" max="7" width="9.140625" style="2"/>
    <col min="8" max="16384" width="9.140625" style="1"/>
  </cols>
  <sheetData>
    <row r="1" spans="1:16" s="3" customFormat="1" ht="65.099999999999994" customHeight="1" x14ac:dyDescent="0.25">
      <c r="A1" s="97" t="s">
        <v>94</v>
      </c>
      <c r="F1" s="102" t="s">
        <v>107</v>
      </c>
      <c r="G1" s="4"/>
    </row>
    <row r="2" spans="1:16" s="3" customFormat="1" thickBot="1" x14ac:dyDescent="0.25">
      <c r="A2" s="4"/>
      <c r="F2" s="103"/>
      <c r="G2" s="4"/>
    </row>
    <row r="3" spans="1:16" s="3" customFormat="1" ht="15.75" thickBot="1" x14ac:dyDescent="0.25">
      <c r="A3" s="5" t="s">
        <v>39</v>
      </c>
      <c r="B3" s="82"/>
      <c r="C3" s="82"/>
      <c r="D3" s="82"/>
      <c r="E3" s="6"/>
      <c r="F3" s="104"/>
      <c r="G3" s="4"/>
    </row>
    <row r="4" spans="1:16" s="3" customFormat="1" thickBot="1" x14ac:dyDescent="0.25">
      <c r="A4" s="7">
        <v>1</v>
      </c>
      <c r="B4" s="8" t="s">
        <v>0</v>
      </c>
      <c r="C4" s="122" t="s">
        <v>125</v>
      </c>
      <c r="D4" s="123"/>
      <c r="E4" s="9"/>
      <c r="F4" s="104"/>
      <c r="G4" s="4"/>
    </row>
    <row r="5" spans="1:16" s="3" customFormat="1" thickBot="1" x14ac:dyDescent="0.25">
      <c r="A5" s="10">
        <v>2</v>
      </c>
      <c r="B5" s="8" t="s">
        <v>9</v>
      </c>
      <c r="C5" s="122" t="s">
        <v>126</v>
      </c>
      <c r="D5" s="123"/>
      <c r="E5" s="9"/>
      <c r="F5" s="104"/>
      <c r="G5" s="4"/>
    </row>
    <row r="6" spans="1:16" s="3" customFormat="1" thickBot="1" x14ac:dyDescent="0.25">
      <c r="A6" s="10">
        <v>3</v>
      </c>
      <c r="B6" s="8" t="s">
        <v>10</v>
      </c>
      <c r="C6" s="122" t="s">
        <v>14</v>
      </c>
      <c r="D6" s="123"/>
      <c r="E6" s="9"/>
      <c r="F6" s="104"/>
      <c r="G6" s="4"/>
    </row>
    <row r="7" spans="1:16" s="3" customFormat="1" thickBot="1" x14ac:dyDescent="0.25">
      <c r="A7" s="10">
        <v>4</v>
      </c>
      <c r="B7" s="8" t="s">
        <v>95</v>
      </c>
      <c r="C7" s="122" t="s">
        <v>71</v>
      </c>
      <c r="D7" s="123"/>
      <c r="E7" s="9"/>
      <c r="F7" s="104"/>
      <c r="G7" s="4"/>
    </row>
    <row r="8" spans="1:16" s="3" customFormat="1" ht="14.25" x14ac:dyDescent="0.2">
      <c r="A8" s="11"/>
      <c r="B8" s="12"/>
      <c r="C8" s="13"/>
      <c r="D8" s="13"/>
      <c r="E8" s="14"/>
      <c r="F8" s="104"/>
      <c r="G8" s="4"/>
    </row>
    <row r="9" spans="1:16" s="3" customFormat="1" thickBot="1" x14ac:dyDescent="0.25">
      <c r="A9" s="4"/>
      <c r="B9" s="15"/>
      <c r="F9" s="104"/>
      <c r="G9" s="4"/>
    </row>
    <row r="10" spans="1:16" s="3" customFormat="1" ht="15.75" thickBot="1" x14ac:dyDescent="0.25">
      <c r="A10" s="16" t="s">
        <v>64</v>
      </c>
      <c r="B10" s="83"/>
      <c r="C10" s="90"/>
      <c r="D10" s="90"/>
      <c r="E10" s="91"/>
      <c r="F10" s="104"/>
      <c r="G10" s="4"/>
    </row>
    <row r="11" spans="1:16" s="3" customFormat="1" thickBot="1" x14ac:dyDescent="0.25">
      <c r="A11" s="17">
        <v>1</v>
      </c>
      <c r="B11" s="18" t="s">
        <v>73</v>
      </c>
      <c r="C11" s="122" t="str">
        <f>C7</f>
        <v>Lease + nonlease components (service contract, maintenance, etc.)</v>
      </c>
      <c r="D11" s="123"/>
      <c r="E11" s="19"/>
      <c r="F11" s="105"/>
      <c r="G11" s="20" t="s">
        <v>74</v>
      </c>
    </row>
    <row r="12" spans="1:16" s="3" customFormat="1" thickBot="1" x14ac:dyDescent="0.25">
      <c r="A12" s="17">
        <v>2</v>
      </c>
      <c r="B12" s="18" t="s">
        <v>2</v>
      </c>
      <c r="C12" s="21"/>
      <c r="D12" s="21"/>
      <c r="E12" s="19"/>
      <c r="F12" s="104"/>
      <c r="G12" s="4"/>
    </row>
    <row r="13" spans="1:16" s="3" customFormat="1" thickBot="1" x14ac:dyDescent="0.25">
      <c r="A13" s="17"/>
      <c r="B13" s="22" t="s">
        <v>75</v>
      </c>
      <c r="C13" s="122" t="s">
        <v>20</v>
      </c>
      <c r="D13" s="123"/>
      <c r="E13" s="19"/>
      <c r="F13" s="105"/>
      <c r="G13" s="23"/>
    </row>
    <row r="14" spans="1:16" s="3" customFormat="1" thickBot="1" x14ac:dyDescent="0.25">
      <c r="A14" s="17"/>
      <c r="B14" s="24" t="s">
        <v>76</v>
      </c>
      <c r="C14" s="24"/>
      <c r="D14" s="25" t="s">
        <v>127</v>
      </c>
      <c r="E14" s="19"/>
      <c r="F14" s="105"/>
      <c r="G14" s="4"/>
    </row>
    <row r="15" spans="1:16" s="3" customFormat="1" ht="43.5" customHeight="1" thickBot="1" x14ac:dyDescent="0.25">
      <c r="A15" s="17"/>
      <c r="B15" s="26" t="s">
        <v>31</v>
      </c>
      <c r="C15" s="122" t="s">
        <v>21</v>
      </c>
      <c r="D15" s="123"/>
      <c r="E15" s="19"/>
      <c r="F15" s="105" t="s">
        <v>139</v>
      </c>
      <c r="G15" s="121" t="s">
        <v>96</v>
      </c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s="3" customFormat="1" thickBot="1" x14ac:dyDescent="0.25">
      <c r="A16" s="17"/>
      <c r="B16" s="22" t="s">
        <v>77</v>
      </c>
      <c r="C16" s="22"/>
      <c r="D16" s="27" t="s">
        <v>36</v>
      </c>
      <c r="E16" s="19"/>
      <c r="F16" s="104"/>
      <c r="G16" s="4"/>
    </row>
    <row r="17" spans="1:7" s="3" customFormat="1" thickBot="1" x14ac:dyDescent="0.25">
      <c r="A17" s="17"/>
      <c r="B17" s="22" t="s">
        <v>93</v>
      </c>
      <c r="C17" s="22"/>
      <c r="D17" s="28"/>
      <c r="E17" s="19"/>
      <c r="F17" s="104"/>
      <c r="G17" s="4"/>
    </row>
    <row r="18" spans="1:7" s="3" customFormat="1" thickBot="1" x14ac:dyDescent="0.25">
      <c r="A18" s="17">
        <v>3</v>
      </c>
      <c r="B18" s="18" t="s">
        <v>78</v>
      </c>
      <c r="C18" s="122" t="s">
        <v>20</v>
      </c>
      <c r="D18" s="123"/>
      <c r="E18" s="19"/>
      <c r="F18" s="104"/>
      <c r="G18" s="4"/>
    </row>
    <row r="19" spans="1:7" s="3" customFormat="1" thickBot="1" x14ac:dyDescent="0.25">
      <c r="A19" s="17"/>
      <c r="B19" s="18" t="s">
        <v>11</v>
      </c>
      <c r="C19" s="22"/>
      <c r="D19" s="29">
        <v>3250</v>
      </c>
      <c r="E19" s="19"/>
      <c r="F19" s="104"/>
      <c r="G19" s="4"/>
    </row>
    <row r="20" spans="1:7" s="3" customFormat="1" thickBot="1" x14ac:dyDescent="0.25">
      <c r="A20" s="17"/>
      <c r="B20" s="18" t="s">
        <v>12</v>
      </c>
      <c r="C20" s="22"/>
      <c r="D20" s="30" t="s">
        <v>26</v>
      </c>
      <c r="E20" s="19"/>
      <c r="F20" s="104"/>
      <c r="G20" s="4"/>
    </row>
    <row r="21" spans="1:7" s="3" customFormat="1" thickBot="1" x14ac:dyDescent="0.25">
      <c r="A21" s="17">
        <v>4</v>
      </c>
      <c r="B21" s="18" t="s">
        <v>79</v>
      </c>
      <c r="C21" s="122" t="s">
        <v>20</v>
      </c>
      <c r="D21" s="123"/>
      <c r="E21" s="19"/>
      <c r="F21" s="104"/>
      <c r="G21" s="4"/>
    </row>
    <row r="22" spans="1:7" s="3" customFormat="1" thickBot="1" x14ac:dyDescent="0.25">
      <c r="A22" s="17"/>
      <c r="B22" s="31" t="s">
        <v>29</v>
      </c>
      <c r="C22" s="22"/>
      <c r="D22" s="25" t="s">
        <v>20</v>
      </c>
      <c r="E22" s="19"/>
      <c r="F22" s="105" t="s">
        <v>140</v>
      </c>
      <c r="G22" s="20" t="s">
        <v>90</v>
      </c>
    </row>
    <row r="23" spans="1:7" s="3" customFormat="1" thickBot="1" x14ac:dyDescent="0.25">
      <c r="A23" s="17"/>
      <c r="B23" s="32" t="s">
        <v>30</v>
      </c>
      <c r="C23" s="22"/>
      <c r="D23" s="33">
        <v>0.02</v>
      </c>
      <c r="E23" s="19"/>
      <c r="F23" s="104"/>
      <c r="G23" s="4"/>
    </row>
    <row r="24" spans="1:7" s="3" customFormat="1" thickBot="1" x14ac:dyDescent="0.25">
      <c r="A24" s="17">
        <v>5</v>
      </c>
      <c r="B24" s="18" t="s">
        <v>6</v>
      </c>
      <c r="C24" s="21"/>
      <c r="D24" s="21"/>
      <c r="E24" s="19"/>
      <c r="F24" s="104"/>
      <c r="G24" s="4"/>
    </row>
    <row r="25" spans="1:7" s="3" customFormat="1" thickBot="1" x14ac:dyDescent="0.25">
      <c r="A25" s="17"/>
      <c r="B25" s="31" t="s">
        <v>33</v>
      </c>
      <c r="C25" s="122" t="s">
        <v>21</v>
      </c>
      <c r="D25" s="123"/>
      <c r="E25" s="19"/>
      <c r="F25" s="105"/>
      <c r="G25" s="20" t="s">
        <v>81</v>
      </c>
    </row>
    <row r="26" spans="1:7" s="3" customFormat="1" thickBot="1" x14ac:dyDescent="0.25">
      <c r="A26" s="17"/>
      <c r="B26" s="32" t="s">
        <v>80</v>
      </c>
      <c r="C26" s="22"/>
      <c r="D26" s="34"/>
      <c r="E26" s="19"/>
      <c r="F26" s="104"/>
      <c r="G26" s="4"/>
    </row>
    <row r="27" spans="1:7" s="3" customFormat="1" thickBot="1" x14ac:dyDescent="0.25">
      <c r="A27" s="17"/>
      <c r="B27" s="31" t="s">
        <v>34</v>
      </c>
      <c r="C27" s="122" t="s">
        <v>20</v>
      </c>
      <c r="D27" s="123"/>
      <c r="E27" s="19"/>
      <c r="F27" s="104"/>
      <c r="G27" s="4"/>
    </row>
    <row r="28" spans="1:7" s="3" customFormat="1" thickBot="1" x14ac:dyDescent="0.25">
      <c r="A28" s="17"/>
      <c r="B28" s="32" t="s">
        <v>80</v>
      </c>
      <c r="C28" s="22"/>
      <c r="D28" s="34" t="s">
        <v>131</v>
      </c>
      <c r="E28" s="19"/>
      <c r="F28" s="104"/>
      <c r="G28" s="4"/>
    </row>
    <row r="29" spans="1:7" s="3" customFormat="1" thickBot="1" x14ac:dyDescent="0.25">
      <c r="A29" s="17"/>
      <c r="B29" s="31" t="s">
        <v>35</v>
      </c>
      <c r="C29" s="122" t="s">
        <v>21</v>
      </c>
      <c r="D29" s="123"/>
      <c r="E29" s="19"/>
      <c r="F29" s="104"/>
      <c r="G29" s="4"/>
    </row>
    <row r="30" spans="1:7" s="3" customFormat="1" thickBot="1" x14ac:dyDescent="0.25">
      <c r="A30" s="17"/>
      <c r="B30" s="32" t="s">
        <v>80</v>
      </c>
      <c r="C30" s="22"/>
      <c r="D30" s="34"/>
      <c r="E30" s="19"/>
      <c r="F30" s="104"/>
      <c r="G30" s="4"/>
    </row>
    <row r="31" spans="1:7" s="3" customFormat="1" thickBot="1" x14ac:dyDescent="0.25">
      <c r="A31" s="17"/>
      <c r="B31" s="31" t="s">
        <v>1</v>
      </c>
      <c r="C31" s="122" t="s">
        <v>21</v>
      </c>
      <c r="D31" s="123"/>
      <c r="E31" s="19"/>
      <c r="F31" s="104"/>
      <c r="G31" s="4"/>
    </row>
    <row r="32" spans="1:7" s="3" customFormat="1" thickBot="1" x14ac:dyDescent="0.25">
      <c r="A32" s="17"/>
      <c r="B32" s="32" t="s">
        <v>80</v>
      </c>
      <c r="C32" s="22"/>
      <c r="D32" s="34"/>
      <c r="E32" s="19"/>
      <c r="F32" s="104"/>
      <c r="G32" s="4"/>
    </row>
    <row r="33" spans="1:7" s="3" customFormat="1" thickBot="1" x14ac:dyDescent="0.25">
      <c r="A33" s="17"/>
      <c r="B33" s="31" t="s">
        <v>32</v>
      </c>
      <c r="C33" s="122" t="s">
        <v>21</v>
      </c>
      <c r="D33" s="123"/>
      <c r="E33" s="19"/>
      <c r="F33" s="104"/>
      <c r="G33" s="4"/>
    </row>
    <row r="34" spans="1:7" s="3" customFormat="1" thickBot="1" x14ac:dyDescent="0.25">
      <c r="A34" s="17"/>
      <c r="B34" s="32" t="s">
        <v>80</v>
      </c>
      <c r="C34" s="22"/>
      <c r="D34" s="25"/>
      <c r="E34" s="19"/>
      <c r="F34" s="104"/>
      <c r="G34" s="4"/>
    </row>
    <row r="35" spans="1:7" s="3" customFormat="1" ht="14.25" x14ac:dyDescent="0.2">
      <c r="A35" s="35"/>
      <c r="B35" s="36"/>
      <c r="C35" s="37"/>
      <c r="D35" s="37"/>
      <c r="E35" s="38"/>
      <c r="F35" s="104"/>
      <c r="G35" s="4"/>
    </row>
    <row r="36" spans="1:7" s="3" customFormat="1" thickBot="1" x14ac:dyDescent="0.25">
      <c r="A36" s="4"/>
      <c r="B36" s="15"/>
      <c r="F36" s="104"/>
      <c r="G36" s="4"/>
    </row>
    <row r="37" spans="1:7" s="3" customFormat="1" ht="15.75" thickBot="1" x14ac:dyDescent="0.25">
      <c r="A37" s="92" t="s">
        <v>65</v>
      </c>
      <c r="B37" s="85"/>
      <c r="C37" s="84"/>
      <c r="D37" s="84"/>
      <c r="E37" s="93"/>
      <c r="F37" s="104"/>
      <c r="G37" s="4"/>
    </row>
    <row r="38" spans="1:7" s="3" customFormat="1" thickBot="1" x14ac:dyDescent="0.25">
      <c r="A38" s="39">
        <v>1</v>
      </c>
      <c r="B38" s="40" t="s">
        <v>40</v>
      </c>
      <c r="C38" s="41"/>
      <c r="D38" s="41"/>
      <c r="E38" s="42"/>
      <c r="F38" s="104"/>
      <c r="G38" s="4"/>
    </row>
    <row r="39" spans="1:7" s="3" customFormat="1" thickBot="1" x14ac:dyDescent="0.25">
      <c r="A39" s="39"/>
      <c r="B39" s="43" t="s">
        <v>37</v>
      </c>
      <c r="C39" s="124">
        <v>43831</v>
      </c>
      <c r="D39" s="125"/>
      <c r="E39" s="42"/>
      <c r="F39" s="104"/>
      <c r="G39" s="4"/>
    </row>
    <row r="40" spans="1:7" s="3" customFormat="1" thickBot="1" x14ac:dyDescent="0.25">
      <c r="A40" s="39"/>
      <c r="B40" s="43" t="s">
        <v>38</v>
      </c>
      <c r="C40" s="124">
        <v>45657</v>
      </c>
      <c r="D40" s="125"/>
      <c r="E40" s="42"/>
      <c r="F40" s="104"/>
      <c r="G40" s="4"/>
    </row>
    <row r="41" spans="1:7" s="3" customFormat="1" ht="29.25" thickBot="1" x14ac:dyDescent="0.25">
      <c r="A41" s="39">
        <v>2</v>
      </c>
      <c r="B41" s="40" t="s">
        <v>3</v>
      </c>
      <c r="C41" s="122" t="s">
        <v>21</v>
      </c>
      <c r="D41" s="123"/>
      <c r="E41" s="42"/>
      <c r="F41" s="105" t="s">
        <v>132</v>
      </c>
      <c r="G41" s="20" t="s">
        <v>91</v>
      </c>
    </row>
    <row r="42" spans="1:7" s="3" customFormat="1" thickBot="1" x14ac:dyDescent="0.25">
      <c r="A42" s="39"/>
      <c r="B42" s="43" t="s">
        <v>38</v>
      </c>
      <c r="C42" s="43"/>
      <c r="D42" s="44"/>
      <c r="E42" s="42"/>
      <c r="F42" s="104"/>
      <c r="G42" s="4"/>
    </row>
    <row r="43" spans="1:7" s="3" customFormat="1" thickBot="1" x14ac:dyDescent="0.25">
      <c r="A43" s="39">
        <v>3</v>
      </c>
      <c r="B43" s="40" t="s">
        <v>4</v>
      </c>
      <c r="C43" s="122" t="s">
        <v>21</v>
      </c>
      <c r="D43" s="123"/>
      <c r="E43" s="42"/>
      <c r="F43" s="105"/>
      <c r="G43" s="20" t="s">
        <v>92</v>
      </c>
    </row>
    <row r="44" spans="1:7" s="3" customFormat="1" thickBot="1" x14ac:dyDescent="0.25">
      <c r="A44" s="39"/>
      <c r="B44" s="43" t="s">
        <v>38</v>
      </c>
      <c r="C44" s="43"/>
      <c r="D44" s="44"/>
      <c r="E44" s="42"/>
      <c r="F44" s="104"/>
      <c r="G44" s="4"/>
    </row>
    <row r="45" spans="1:7" s="3" customFormat="1" ht="15.75" thickBot="1" x14ac:dyDescent="0.3">
      <c r="A45" s="39">
        <v>4</v>
      </c>
      <c r="B45" s="40" t="s">
        <v>38</v>
      </c>
      <c r="C45" s="43"/>
      <c r="D45" s="45">
        <f>MAX(C40,D42,D44)</f>
        <v>45657</v>
      </c>
      <c r="E45" s="42"/>
      <c r="F45" s="104"/>
      <c r="G45" s="4"/>
    </row>
    <row r="46" spans="1:7" s="3" customFormat="1" ht="14.25" x14ac:dyDescent="0.2">
      <c r="A46" s="46"/>
      <c r="B46" s="47"/>
      <c r="C46" s="48"/>
      <c r="D46" s="48"/>
      <c r="E46" s="49"/>
      <c r="F46" s="104"/>
      <c r="G46" s="4"/>
    </row>
    <row r="47" spans="1:7" s="3" customFormat="1" thickBot="1" x14ac:dyDescent="0.25">
      <c r="A47" s="4"/>
      <c r="B47" s="15"/>
      <c r="F47" s="104"/>
      <c r="G47" s="4"/>
    </row>
    <row r="48" spans="1:7" s="3" customFormat="1" ht="15.75" thickBot="1" x14ac:dyDescent="0.25">
      <c r="A48" s="50" t="s">
        <v>66</v>
      </c>
      <c r="B48" s="86"/>
      <c r="C48" s="87"/>
      <c r="D48" s="87"/>
      <c r="E48" s="94"/>
      <c r="F48" s="104"/>
      <c r="G48" s="4"/>
    </row>
    <row r="49" spans="1:7" s="3" customFormat="1" ht="15.75" customHeight="1" thickBot="1" x14ac:dyDescent="0.25">
      <c r="A49" s="51">
        <v>1</v>
      </c>
      <c r="B49" s="52" t="s">
        <v>5</v>
      </c>
      <c r="C49" s="128" t="s">
        <v>21</v>
      </c>
      <c r="D49" s="129"/>
      <c r="E49" s="53"/>
      <c r="F49" s="105"/>
      <c r="G49" s="20" t="s">
        <v>87</v>
      </c>
    </row>
    <row r="50" spans="1:7" s="3" customFormat="1" ht="15.75" customHeight="1" thickBot="1" x14ac:dyDescent="0.25">
      <c r="A50" s="51"/>
      <c r="B50" s="54" t="s">
        <v>41</v>
      </c>
      <c r="C50" s="55"/>
      <c r="D50" s="100"/>
      <c r="E50" s="53"/>
      <c r="F50" s="104"/>
      <c r="G50" s="4"/>
    </row>
    <row r="51" spans="1:7" s="3" customFormat="1" ht="14.25" x14ac:dyDescent="0.2">
      <c r="A51" s="51"/>
      <c r="B51" s="52"/>
      <c r="C51" s="55"/>
      <c r="D51" s="55"/>
      <c r="E51" s="53"/>
      <c r="F51" s="104"/>
      <c r="G51" s="4"/>
    </row>
    <row r="52" spans="1:7" s="3" customFormat="1" thickBot="1" x14ac:dyDescent="0.25">
      <c r="A52" s="51"/>
      <c r="B52" s="56" t="s">
        <v>104</v>
      </c>
      <c r="C52" s="55"/>
      <c r="D52" s="55"/>
      <c r="E52" s="53"/>
      <c r="F52" s="104"/>
      <c r="G52" s="4"/>
    </row>
    <row r="53" spans="1:7" s="3" customFormat="1" ht="29.25" thickBot="1" x14ac:dyDescent="0.25">
      <c r="A53" s="51">
        <v>2</v>
      </c>
      <c r="B53" s="52" t="s">
        <v>105</v>
      </c>
      <c r="C53" s="122" t="s">
        <v>20</v>
      </c>
      <c r="D53" s="123"/>
      <c r="E53" s="53"/>
      <c r="F53" s="105"/>
      <c r="G53" s="20" t="s">
        <v>86</v>
      </c>
    </row>
    <row r="54" spans="1:7" s="3" customFormat="1" thickBot="1" x14ac:dyDescent="0.25">
      <c r="A54" s="51"/>
      <c r="B54" s="54" t="s">
        <v>43</v>
      </c>
      <c r="C54" s="55"/>
      <c r="D54" s="100">
        <v>3.2500000000000001E-2</v>
      </c>
      <c r="E54" s="53"/>
      <c r="F54" s="104" t="s">
        <v>133</v>
      </c>
      <c r="G54" s="4"/>
    </row>
    <row r="55" spans="1:7" s="3" customFormat="1" ht="29.25" thickBot="1" x14ac:dyDescent="0.25">
      <c r="A55" s="51">
        <v>3</v>
      </c>
      <c r="B55" s="52" t="s">
        <v>106</v>
      </c>
      <c r="C55" s="55"/>
      <c r="D55" s="55"/>
      <c r="E55" s="53"/>
      <c r="F55" s="104"/>
      <c r="G55" s="4"/>
    </row>
    <row r="56" spans="1:7" s="3" customFormat="1" ht="15.75" customHeight="1" thickBot="1" x14ac:dyDescent="0.25">
      <c r="A56" s="51"/>
      <c r="B56" s="54" t="s">
        <v>42</v>
      </c>
      <c r="C56" s="55"/>
      <c r="D56" s="101"/>
      <c r="E56" s="53"/>
      <c r="F56" s="105"/>
      <c r="G56" s="20"/>
    </row>
    <row r="57" spans="1:7" s="3" customFormat="1" ht="14.25" x14ac:dyDescent="0.2">
      <c r="A57" s="57"/>
      <c r="B57" s="58"/>
      <c r="C57" s="59"/>
      <c r="D57" s="59"/>
      <c r="E57" s="60"/>
      <c r="F57" s="104"/>
      <c r="G57" s="4"/>
    </row>
    <row r="58" spans="1:7" s="3" customFormat="1" thickBot="1" x14ac:dyDescent="0.25">
      <c r="A58" s="4"/>
      <c r="B58" s="15"/>
      <c r="F58" s="104"/>
      <c r="G58" s="4"/>
    </row>
    <row r="59" spans="1:7" s="3" customFormat="1" ht="15.75" thickBot="1" x14ac:dyDescent="0.25">
      <c r="A59" s="61" t="s">
        <v>67</v>
      </c>
      <c r="B59" s="88"/>
      <c r="C59" s="89"/>
      <c r="D59" s="89"/>
      <c r="E59" s="95"/>
      <c r="F59" s="104"/>
      <c r="G59" s="4"/>
    </row>
    <row r="60" spans="1:7" s="3" customFormat="1" thickBot="1" x14ac:dyDescent="0.25">
      <c r="A60" s="62">
        <v>1</v>
      </c>
      <c r="B60" s="63" t="s">
        <v>6</v>
      </c>
      <c r="C60" s="64"/>
      <c r="D60" s="64"/>
      <c r="E60" s="65"/>
      <c r="F60" s="104"/>
      <c r="G60" s="4"/>
    </row>
    <row r="61" spans="1:7" s="3" customFormat="1" ht="29.25" thickBot="1" x14ac:dyDescent="0.25">
      <c r="A61" s="66"/>
      <c r="B61" s="67" t="s">
        <v>97</v>
      </c>
      <c r="C61" s="122" t="s">
        <v>21</v>
      </c>
      <c r="D61" s="123"/>
      <c r="E61" s="65"/>
      <c r="F61" s="104"/>
      <c r="G61" s="4"/>
    </row>
    <row r="62" spans="1:7" s="3" customFormat="1" ht="29.25" thickBot="1" x14ac:dyDescent="0.25">
      <c r="A62" s="66"/>
      <c r="B62" s="67" t="s">
        <v>44</v>
      </c>
      <c r="C62" s="122" t="s">
        <v>21</v>
      </c>
      <c r="D62" s="123"/>
      <c r="E62" s="65"/>
      <c r="F62" s="104"/>
      <c r="G62" s="4"/>
    </row>
    <row r="63" spans="1:7" s="3" customFormat="1" ht="29.25" thickBot="1" x14ac:dyDescent="0.25">
      <c r="A63" s="66"/>
      <c r="B63" s="67" t="s">
        <v>69</v>
      </c>
      <c r="C63" s="122" t="s">
        <v>21</v>
      </c>
      <c r="D63" s="123"/>
      <c r="E63" s="65"/>
      <c r="F63" s="104"/>
      <c r="G63" s="4"/>
    </row>
    <row r="64" spans="1:7" s="3" customFormat="1" thickBot="1" x14ac:dyDescent="0.25">
      <c r="A64" s="68" t="s">
        <v>83</v>
      </c>
      <c r="B64" s="69" t="s">
        <v>82</v>
      </c>
      <c r="C64" s="69"/>
      <c r="D64" s="29">
        <f>(2025-2020)/30</f>
        <v>0.16666666666666666</v>
      </c>
      <c r="E64" s="65"/>
      <c r="F64" s="106" t="s">
        <v>136</v>
      </c>
      <c r="G64" s="70" t="s">
        <v>84</v>
      </c>
    </row>
    <row r="65" spans="1:7" s="3" customFormat="1" ht="29.25" thickBot="1" x14ac:dyDescent="0.25">
      <c r="A65" s="66"/>
      <c r="B65" s="67" t="s">
        <v>45</v>
      </c>
      <c r="C65" s="122" t="s">
        <v>21</v>
      </c>
      <c r="D65" s="123"/>
      <c r="E65" s="65"/>
      <c r="F65" s="104"/>
      <c r="G65" s="4"/>
    </row>
    <row r="66" spans="1:7" s="3" customFormat="1" thickBot="1" x14ac:dyDescent="0.25">
      <c r="A66" s="66"/>
      <c r="B66" s="69" t="s">
        <v>82</v>
      </c>
      <c r="C66" s="69"/>
      <c r="D66" s="108">
        <f>-PV(D54,60,D19)</f>
        <v>85324.382623105106</v>
      </c>
      <c r="E66" s="65"/>
      <c r="F66" s="106" t="s">
        <v>137</v>
      </c>
      <c r="G66" s="70" t="s">
        <v>99</v>
      </c>
    </row>
    <row r="67" spans="1:7" s="3" customFormat="1" ht="29.25" thickBot="1" x14ac:dyDescent="0.25">
      <c r="A67" s="66"/>
      <c r="B67" s="67" t="s">
        <v>46</v>
      </c>
      <c r="C67" s="122" t="s">
        <v>21</v>
      </c>
      <c r="D67" s="123"/>
      <c r="E67" s="65"/>
      <c r="F67" s="104"/>
      <c r="G67" s="4"/>
    </row>
    <row r="68" spans="1:7" s="3" customFormat="1" ht="29.25" thickBot="1" x14ac:dyDescent="0.25">
      <c r="A68" s="66">
        <v>2</v>
      </c>
      <c r="B68" s="63" t="s">
        <v>7</v>
      </c>
      <c r="C68" s="122" t="s">
        <v>47</v>
      </c>
      <c r="D68" s="123"/>
      <c r="E68" s="65"/>
      <c r="F68" s="104"/>
      <c r="G68" s="4"/>
    </row>
    <row r="69" spans="1:7" s="3" customFormat="1" ht="14.25" x14ac:dyDescent="0.2">
      <c r="A69" s="71"/>
      <c r="B69" s="72"/>
      <c r="C69" s="73"/>
      <c r="D69" s="73"/>
      <c r="E69" s="74"/>
      <c r="F69" s="104"/>
      <c r="G69" s="4"/>
    </row>
    <row r="70" spans="1:7" s="3" customFormat="1" thickBot="1" x14ac:dyDescent="0.25">
      <c r="A70" s="4"/>
      <c r="B70" s="15"/>
      <c r="F70" s="104"/>
      <c r="G70" s="4"/>
    </row>
    <row r="71" spans="1:7" s="3" customFormat="1" ht="15.75" thickBot="1" x14ac:dyDescent="0.25">
      <c r="A71" s="5" t="s">
        <v>68</v>
      </c>
      <c r="B71" s="96"/>
      <c r="C71" s="82"/>
      <c r="D71" s="82"/>
      <c r="E71" s="6"/>
      <c r="F71" s="104"/>
      <c r="G71" s="4"/>
    </row>
    <row r="72" spans="1:7" s="3" customFormat="1" ht="18.75" customHeight="1" thickBot="1" x14ac:dyDescent="0.25">
      <c r="A72" s="10">
        <v>1</v>
      </c>
      <c r="B72" s="8" t="s">
        <v>63</v>
      </c>
      <c r="C72" s="122" t="s">
        <v>47</v>
      </c>
      <c r="D72" s="123"/>
      <c r="E72" s="9"/>
      <c r="F72" s="104"/>
      <c r="G72" s="4"/>
    </row>
    <row r="73" spans="1:7" s="3" customFormat="1" ht="14.25" x14ac:dyDescent="0.2">
      <c r="A73" s="10"/>
      <c r="B73" s="8"/>
      <c r="C73" s="75"/>
      <c r="D73" s="75"/>
      <c r="E73" s="9"/>
      <c r="F73" s="104"/>
      <c r="G73" s="4"/>
    </row>
    <row r="74" spans="1:7" s="3" customFormat="1" ht="14.25" x14ac:dyDescent="0.2">
      <c r="A74" s="10">
        <v>2</v>
      </c>
      <c r="B74" s="8" t="s">
        <v>8</v>
      </c>
      <c r="C74" s="75"/>
      <c r="D74" s="75"/>
      <c r="E74" s="9"/>
      <c r="F74" s="104"/>
      <c r="G74" s="4"/>
    </row>
    <row r="75" spans="1:7" s="3" customFormat="1" thickBot="1" x14ac:dyDescent="0.25">
      <c r="A75" s="10"/>
      <c r="B75" s="76" t="s">
        <v>49</v>
      </c>
      <c r="C75" s="75"/>
      <c r="D75" s="75"/>
      <c r="E75" s="9"/>
      <c r="F75" s="104"/>
      <c r="G75" s="4"/>
    </row>
    <row r="76" spans="1:7" s="3" customFormat="1" ht="29.25" customHeight="1" thickBot="1" x14ac:dyDescent="0.25">
      <c r="A76" s="10"/>
      <c r="B76" s="77" t="s">
        <v>51</v>
      </c>
      <c r="C76" s="126">
        <f>D19</f>
        <v>3250</v>
      </c>
      <c r="D76" s="127"/>
      <c r="E76" s="9"/>
      <c r="F76" s="104"/>
      <c r="G76" s="4"/>
    </row>
    <row r="77" spans="1:7" s="3" customFormat="1" thickBot="1" x14ac:dyDescent="0.25">
      <c r="A77" s="10"/>
      <c r="B77" s="77" t="s">
        <v>50</v>
      </c>
      <c r="C77" s="122" t="str">
        <f>$D$20</f>
        <v>Monthly</v>
      </c>
      <c r="D77" s="123"/>
      <c r="E77" s="9"/>
      <c r="F77" s="104"/>
      <c r="G77" s="4"/>
    </row>
    <row r="78" spans="1:7" s="3" customFormat="1" thickBot="1" x14ac:dyDescent="0.25">
      <c r="A78" s="10"/>
      <c r="B78" s="76" t="s">
        <v>52</v>
      </c>
      <c r="C78" s="75"/>
      <c r="D78" s="75"/>
      <c r="E78" s="9"/>
      <c r="F78" s="104"/>
      <c r="G78" s="4"/>
    </row>
    <row r="79" spans="1:7" s="3" customFormat="1" ht="29.25" thickBot="1" x14ac:dyDescent="0.25">
      <c r="A79" s="10"/>
      <c r="B79" s="77" t="s">
        <v>54</v>
      </c>
      <c r="C79" s="126">
        <f>5*12</f>
        <v>60</v>
      </c>
      <c r="D79" s="127"/>
      <c r="E79" s="9"/>
      <c r="F79" s="105"/>
      <c r="G79" s="20" t="s">
        <v>89</v>
      </c>
    </row>
    <row r="80" spans="1:7" s="3" customFormat="1" thickBot="1" x14ac:dyDescent="0.25">
      <c r="A80" s="10"/>
      <c r="B80" s="78" t="s">
        <v>100</v>
      </c>
      <c r="C80" s="75"/>
      <c r="D80" s="79">
        <f>$C$39</f>
        <v>43831</v>
      </c>
      <c r="E80" s="9"/>
      <c r="F80" s="104"/>
      <c r="G80" s="4"/>
    </row>
    <row r="81" spans="1:7" s="3" customFormat="1" thickBot="1" x14ac:dyDescent="0.25">
      <c r="A81" s="10"/>
      <c r="B81" s="78" t="s">
        <v>85</v>
      </c>
      <c r="C81" s="75"/>
      <c r="D81" s="80">
        <f>$D$45</f>
        <v>45657</v>
      </c>
      <c r="E81" s="9"/>
      <c r="F81" s="105"/>
      <c r="G81" s="20"/>
    </row>
    <row r="82" spans="1:7" s="3" customFormat="1" thickBot="1" x14ac:dyDescent="0.25">
      <c r="A82" s="10"/>
      <c r="B82" s="76" t="s">
        <v>53</v>
      </c>
      <c r="C82" s="75"/>
      <c r="D82" s="75"/>
      <c r="E82" s="9"/>
      <c r="F82" s="104"/>
      <c r="G82" s="4"/>
    </row>
    <row r="83" spans="1:7" s="3" customFormat="1" thickBot="1" x14ac:dyDescent="0.25">
      <c r="A83" s="10"/>
      <c r="B83" s="77" t="s">
        <v>55</v>
      </c>
      <c r="C83" s="132">
        <f>D54</f>
        <v>3.2500000000000001E-2</v>
      </c>
      <c r="D83" s="133"/>
      <c r="E83" s="9"/>
      <c r="F83" s="104"/>
      <c r="G83" s="4"/>
    </row>
    <row r="84" spans="1:7" s="3" customFormat="1" ht="14.25" x14ac:dyDescent="0.2">
      <c r="A84" s="10"/>
      <c r="B84" s="77"/>
      <c r="C84" s="75"/>
      <c r="D84" s="75"/>
      <c r="E84" s="9"/>
      <c r="F84" s="104"/>
      <c r="G84" s="4"/>
    </row>
    <row r="85" spans="1:7" s="3" customFormat="1" thickBot="1" x14ac:dyDescent="0.25">
      <c r="A85" s="10">
        <v>3</v>
      </c>
      <c r="B85" s="8" t="s">
        <v>56</v>
      </c>
      <c r="C85" s="75"/>
      <c r="D85" s="75"/>
      <c r="E85" s="9"/>
      <c r="F85" s="104"/>
      <c r="G85" s="4"/>
    </row>
    <row r="86" spans="1:7" s="3" customFormat="1" ht="29.25" thickBot="1" x14ac:dyDescent="0.25">
      <c r="A86" s="10"/>
      <c r="B86" s="8" t="s">
        <v>57</v>
      </c>
      <c r="C86" s="122" t="s">
        <v>21</v>
      </c>
      <c r="D86" s="123"/>
      <c r="E86" s="9"/>
      <c r="F86" s="104"/>
      <c r="G86" s="4"/>
    </row>
    <row r="87" spans="1:7" s="3" customFormat="1" thickBot="1" x14ac:dyDescent="0.25">
      <c r="A87" s="10"/>
      <c r="B87" s="76" t="s">
        <v>58</v>
      </c>
      <c r="C87" s="75"/>
      <c r="D87" s="29"/>
      <c r="E87" s="9"/>
      <c r="F87" s="104"/>
      <c r="G87" s="4"/>
    </row>
    <row r="88" spans="1:7" s="3" customFormat="1" thickBot="1" x14ac:dyDescent="0.25">
      <c r="A88" s="10"/>
      <c r="B88" s="8" t="s">
        <v>59</v>
      </c>
      <c r="C88" s="122" t="s">
        <v>21</v>
      </c>
      <c r="D88" s="123"/>
      <c r="E88" s="9"/>
      <c r="F88" s="104"/>
      <c r="G88" s="4"/>
    </row>
    <row r="89" spans="1:7" s="3" customFormat="1" thickBot="1" x14ac:dyDescent="0.25">
      <c r="A89" s="10"/>
      <c r="B89" s="76" t="s">
        <v>60</v>
      </c>
      <c r="C89" s="75"/>
      <c r="D89" s="29"/>
      <c r="E89" s="9"/>
      <c r="F89" s="104"/>
      <c r="G89" s="4"/>
    </row>
    <row r="90" spans="1:7" s="3" customFormat="1" thickBot="1" x14ac:dyDescent="0.25">
      <c r="A90" s="10"/>
      <c r="B90" s="8" t="s">
        <v>61</v>
      </c>
      <c r="C90" s="122" t="s">
        <v>20</v>
      </c>
      <c r="D90" s="123"/>
      <c r="E90" s="9"/>
      <c r="F90" s="104"/>
      <c r="G90" s="4"/>
    </row>
    <row r="91" spans="1:7" s="3" customFormat="1" thickBot="1" x14ac:dyDescent="0.25">
      <c r="A91" s="10"/>
      <c r="B91" s="76" t="s">
        <v>62</v>
      </c>
      <c r="C91" s="75"/>
      <c r="D91" s="29">
        <v>7500</v>
      </c>
      <c r="E91" s="9"/>
      <c r="F91" s="104" t="s">
        <v>138</v>
      </c>
      <c r="G91" s="4"/>
    </row>
    <row r="92" spans="1:7" s="3" customFormat="1" thickBot="1" x14ac:dyDescent="0.25">
      <c r="A92" s="10"/>
      <c r="B92" s="76" t="s">
        <v>88</v>
      </c>
      <c r="C92" s="130">
        <f>D87+D89-D91</f>
        <v>-7500</v>
      </c>
      <c r="D92" s="131"/>
      <c r="E92" s="9"/>
      <c r="F92" s="104"/>
      <c r="G92" s="4"/>
    </row>
    <row r="93" spans="1:7" s="3" customFormat="1" ht="14.25" x14ac:dyDescent="0.2">
      <c r="A93" s="11"/>
      <c r="B93" s="13"/>
      <c r="C93" s="13"/>
      <c r="D93" s="13"/>
      <c r="E93" s="14"/>
      <c r="F93" s="104"/>
      <c r="G93" s="4"/>
    </row>
    <row r="94" spans="1:7" s="3" customFormat="1" ht="14.25" x14ac:dyDescent="0.2">
      <c r="A94" s="4"/>
      <c r="F94" s="104"/>
      <c r="G94" s="4"/>
    </row>
    <row r="95" spans="1:7" s="3" customFormat="1" ht="15.75" x14ac:dyDescent="0.2">
      <c r="A95" s="81" t="s">
        <v>98</v>
      </c>
      <c r="F95" s="104"/>
      <c r="G95" s="4"/>
    </row>
    <row r="97" spans="1:7" x14ac:dyDescent="0.25">
      <c r="A97" s="98" t="s">
        <v>101</v>
      </c>
      <c r="B97" s="3"/>
      <c r="C97" s="3"/>
      <c r="D97" s="3"/>
      <c r="E97" s="3"/>
      <c r="F97" s="104"/>
      <c r="G97" s="4"/>
    </row>
    <row r="98" spans="1:7" x14ac:dyDescent="0.25">
      <c r="A98" s="4" t="s">
        <v>102</v>
      </c>
    </row>
    <row r="100" spans="1:7" x14ac:dyDescent="0.25">
      <c r="A100" s="99" t="s">
        <v>103</v>
      </c>
    </row>
  </sheetData>
  <sheetProtection algorithmName="SHA-512" hashValue="cfH92GH+nr+lviKkhyf+f321o7c6XMg4GSEw7LQ51DvagCyVoLx468YSaMr/naQSoI2wmOCQpId4VbmamDYZaA==" saltValue="jmqJ6C2Z2UmV1UYJ9hwjSg==" spinCount="100000" sheet="1" objects="1" scenarios="1"/>
  <mergeCells count="36">
    <mergeCell ref="C27:D27"/>
    <mergeCell ref="C4:D4"/>
    <mergeCell ref="C5:D5"/>
    <mergeCell ref="C6:D6"/>
    <mergeCell ref="C7:D7"/>
    <mergeCell ref="C11:D11"/>
    <mergeCell ref="C13:D13"/>
    <mergeCell ref="C15:D15"/>
    <mergeCell ref="G15:P15"/>
    <mergeCell ref="C18:D18"/>
    <mergeCell ref="C21:D21"/>
    <mergeCell ref="C25:D25"/>
    <mergeCell ref="C63:D63"/>
    <mergeCell ref="C29:D29"/>
    <mergeCell ref="C31:D31"/>
    <mergeCell ref="C33:D33"/>
    <mergeCell ref="C39:D39"/>
    <mergeCell ref="C40:D40"/>
    <mergeCell ref="C41:D41"/>
    <mergeCell ref="C43:D43"/>
    <mergeCell ref="C49:D49"/>
    <mergeCell ref="C53:D53"/>
    <mergeCell ref="C61:D61"/>
    <mergeCell ref="C62:D62"/>
    <mergeCell ref="C92:D92"/>
    <mergeCell ref="C65:D65"/>
    <mergeCell ref="C67:D67"/>
    <mergeCell ref="C68:D68"/>
    <mergeCell ref="C72:D72"/>
    <mergeCell ref="C76:D76"/>
    <mergeCell ref="C77:D77"/>
    <mergeCell ref="C79:D79"/>
    <mergeCell ref="C83:D83"/>
    <mergeCell ref="C86:D86"/>
    <mergeCell ref="C88:D88"/>
    <mergeCell ref="C90:D90"/>
  </mergeCells>
  <dataValidations count="2">
    <dataValidation type="date" allowBlank="1" showInputMessage="1" showErrorMessage="1" sqref="C39:D40" xr:uid="{6D0D7C34-69A8-447F-B7E8-3F350BC87352}">
      <formula1>1</formula1>
      <formula2>401404</formula2>
    </dataValidation>
    <dataValidation type="date" allowBlank="1" showInputMessage="1" showErrorMessage="1" sqref="D42 D44" xr:uid="{FC6D4D12-CBA6-45B8-9980-918615409AFF}">
      <formula1>17899</formula1>
      <formula2>401404</formula2>
    </dataValidation>
  </dataValidations>
  <pageMargins left="0.7" right="0.7" top="0.75" bottom="0.75" header="0.3" footer="0.3"/>
  <pageSetup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EFE48DCB-0F74-48BF-AED4-5579C189E891}">
          <x14:formula1>
            <xm:f>Options!$I$1:$I$2</xm:f>
          </x14:formula1>
          <xm:sqref>C68 C72</xm:sqref>
        </x14:dataValidation>
        <x14:dataValidation type="list" allowBlank="1" showInputMessage="1" showErrorMessage="1" xr:uid="{4EBE26C9-ED2A-4419-BE18-F52C0E3BF2B1}">
          <x14:formula1>
            <xm:f>Options!$A$14:$A$19</xm:f>
          </x14:formula1>
          <xm:sqref>D20</xm:sqref>
        </x14:dataValidation>
        <x14:dataValidation type="list" allowBlank="1" showInputMessage="1" showErrorMessage="1" xr:uid="{C5C1A9AF-742A-4B8D-9DB7-66B6856F25F3}">
          <x14:formula1>
            <xm:f>Options!$E$1:$E$2</xm:f>
          </x14:formula1>
          <xm:sqref>C15 C18 C13 C33 C41 C49 C43 C67 C86 C88 C61:C63 C21 C25 C27 C29 C31 C65 C53 D22 C90</xm:sqref>
        </x14:dataValidation>
        <x14:dataValidation type="list" allowBlank="1" showInputMessage="1" showErrorMessage="1" xr:uid="{8EFF3027-DAE6-441D-8492-DE88DE3B5504}">
          <x14:formula1>
            <xm:f>Options!$A$9:$A$11</xm:f>
          </x14:formula1>
          <xm:sqref>C7</xm:sqref>
        </x14:dataValidation>
        <x14:dataValidation type="list" allowBlank="1" showInputMessage="1" showErrorMessage="1" xr:uid="{5DB2C317-706E-4CFD-95A7-C6F344CE9337}">
          <x14:formula1>
            <xm:f>Options!$A$2:$A$6</xm:f>
          </x14:formula1>
          <xm:sqref>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A11" sqref="A11"/>
    </sheetView>
  </sheetViews>
  <sheetFormatPr defaultRowHeight="15" x14ac:dyDescent="0.25"/>
  <sheetData>
    <row r="1" spans="1:9" x14ac:dyDescent="0.25">
      <c r="A1" t="s">
        <v>13</v>
      </c>
      <c r="E1" t="s">
        <v>20</v>
      </c>
      <c r="F1" t="s">
        <v>20</v>
      </c>
      <c r="I1" t="s">
        <v>47</v>
      </c>
    </row>
    <row r="2" spans="1:9" x14ac:dyDescent="0.25">
      <c r="A2" t="s">
        <v>14</v>
      </c>
      <c r="E2" t="s">
        <v>21</v>
      </c>
      <c r="F2" t="s">
        <v>21</v>
      </c>
      <c r="I2" t="s">
        <v>48</v>
      </c>
    </row>
    <row r="3" spans="1:9" x14ac:dyDescent="0.25">
      <c r="A3" t="s">
        <v>15</v>
      </c>
      <c r="F3" t="s">
        <v>36</v>
      </c>
    </row>
    <row r="4" spans="1:9" x14ac:dyDescent="0.25">
      <c r="A4" t="s">
        <v>16</v>
      </c>
    </row>
    <row r="5" spans="1:9" x14ac:dyDescent="0.25">
      <c r="A5" t="s">
        <v>18</v>
      </c>
    </row>
    <row r="6" spans="1:9" x14ac:dyDescent="0.25">
      <c r="A6" t="s">
        <v>17</v>
      </c>
    </row>
    <row r="8" spans="1:9" x14ac:dyDescent="0.25">
      <c r="A8" t="s">
        <v>19</v>
      </c>
    </row>
    <row r="9" spans="1:9" x14ac:dyDescent="0.25">
      <c r="A9" t="s">
        <v>70</v>
      </c>
    </row>
    <row r="10" spans="1:9" x14ac:dyDescent="0.25">
      <c r="A10" t="s">
        <v>71</v>
      </c>
    </row>
    <row r="11" spans="1:9" x14ac:dyDescent="0.25">
      <c r="A11" t="s">
        <v>72</v>
      </c>
    </row>
    <row r="13" spans="1:9" x14ac:dyDescent="0.25">
      <c r="A13" t="s">
        <v>22</v>
      </c>
    </row>
    <row r="14" spans="1:9" x14ac:dyDescent="0.25">
      <c r="A14" t="s">
        <v>23</v>
      </c>
    </row>
    <row r="15" spans="1:9" x14ac:dyDescent="0.25">
      <c r="A15" t="s">
        <v>24</v>
      </c>
    </row>
    <row r="16" spans="1:9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Key Decision Abstract</vt:lpstr>
      <vt:lpstr>Copier - Financing</vt:lpstr>
      <vt:lpstr>Office Space - Operating</vt:lpstr>
      <vt:lpstr>Options</vt:lpstr>
      <vt:lpstr>'Copier - Financing'!Print_Area</vt:lpstr>
      <vt:lpstr>'Office Space - Operating'!Print_Area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Colbourn</dc:creator>
  <cp:lastModifiedBy>Tammara Williamson</cp:lastModifiedBy>
  <cp:lastPrinted>2021-04-05T20:24:23Z</cp:lastPrinted>
  <dcterms:created xsi:type="dcterms:W3CDTF">2019-05-02T18:57:00Z</dcterms:created>
  <dcterms:modified xsi:type="dcterms:W3CDTF">2022-09-20T14:46:59Z</dcterms:modified>
</cp:coreProperties>
</file>